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sal\Desktop\"/>
    </mc:Choice>
  </mc:AlternateContent>
  <xr:revisionPtr revIDLastSave="0" documentId="13_ncr:1_{98FF9735-368D-459C-8B8F-3CCCAB605642}" xr6:coauthVersionLast="45" xr6:coauthVersionMax="45" xr10:uidLastSave="{00000000-0000-0000-0000-000000000000}"/>
  <bookViews>
    <workbookView xWindow="-120" yWindow="-120" windowWidth="24240" windowHeight="13140" xr2:uid="{D8FE51A9-5BFF-4B62-99AA-CE53A189ECCB}"/>
  </bookViews>
  <sheets>
    <sheet name="Mayores - 2013" sheetId="1" r:id="rId1"/>
    <sheet name="Menores - 2013" sheetId="2" r:id="rId2"/>
    <sheet name="Mayores - 2014" sheetId="5" r:id="rId3"/>
    <sheet name="Menores - 2014" sheetId="6" r:id="rId4"/>
    <sheet name="Mayores - 2015" sheetId="3" r:id="rId5"/>
    <sheet name="Menores -2015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'Mayores - 2013'!$A$1:$I$20</definedName>
  </definedNames>
  <calcPr calcId="191029"/>
  <pivotCaches>
    <pivotCache cacheId="0" r:id="rId31"/>
    <pivotCache cacheId="1" r:id="rId3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2" l="1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 s="1"/>
  <c r="P53" i="2"/>
  <c r="O53" i="2"/>
  <c r="N53" i="2"/>
  <c r="M53" i="2"/>
  <c r="L53" i="2"/>
  <c r="K53" i="2"/>
  <c r="J53" i="2"/>
  <c r="J52" i="2" s="1"/>
  <c r="J56" i="2" s="1"/>
  <c r="I53" i="2"/>
  <c r="H53" i="2"/>
  <c r="G53" i="2"/>
  <c r="F53" i="2"/>
  <c r="E53" i="2"/>
  <c r="O52" i="2"/>
  <c r="O56" i="2" s="1"/>
  <c r="N52" i="2"/>
  <c r="N56" i="2" s="1"/>
  <c r="K52" i="2"/>
  <c r="K56" i="2" s="1"/>
  <c r="G52" i="2"/>
  <c r="G56" i="2" s="1"/>
  <c r="F52" i="2"/>
  <c r="P51" i="2"/>
  <c r="O51" i="2"/>
  <c r="O49" i="2" s="1"/>
  <c r="N51" i="2"/>
  <c r="M51" i="2"/>
  <c r="L51" i="2"/>
  <c r="K51" i="2"/>
  <c r="K49" i="2" s="1"/>
  <c r="J51" i="2"/>
  <c r="I51" i="2"/>
  <c r="H51" i="2"/>
  <c r="G51" i="2"/>
  <c r="G49" i="2" s="1"/>
  <c r="F51" i="2"/>
  <c r="E51" i="2"/>
  <c r="D51" i="2"/>
  <c r="P50" i="2"/>
  <c r="O50" i="2"/>
  <c r="N50" i="2"/>
  <c r="M50" i="2"/>
  <c r="L50" i="2"/>
  <c r="K50" i="2"/>
  <c r="J50" i="2"/>
  <c r="I50" i="2"/>
  <c r="I49" i="2" s="1"/>
  <c r="H50" i="2"/>
  <c r="G50" i="2"/>
  <c r="F50" i="2"/>
  <c r="E50" i="2"/>
  <c r="D50" i="2" s="1"/>
  <c r="N49" i="2"/>
  <c r="M49" i="2"/>
  <c r="J49" i="2"/>
  <c r="F49" i="2"/>
  <c r="E49" i="2"/>
  <c r="P47" i="2"/>
  <c r="O47" i="2"/>
  <c r="O45" i="2" s="1"/>
  <c r="N47" i="2"/>
  <c r="M47" i="2"/>
  <c r="L47" i="2"/>
  <c r="K47" i="2"/>
  <c r="K45" i="2" s="1"/>
  <c r="J47" i="2"/>
  <c r="I47" i="2"/>
  <c r="H47" i="2"/>
  <c r="G47" i="2"/>
  <c r="F47" i="2"/>
  <c r="E47" i="2"/>
  <c r="P46" i="2"/>
  <c r="P45" i="2" s="1"/>
  <c r="O46" i="2"/>
  <c r="N46" i="2"/>
  <c r="M46" i="2"/>
  <c r="M45" i="2" s="1"/>
  <c r="M48" i="2" s="1"/>
  <c r="L46" i="2"/>
  <c r="L45" i="2" s="1"/>
  <c r="L48" i="2" s="1"/>
  <c r="K46" i="2"/>
  <c r="J46" i="2"/>
  <c r="I46" i="2"/>
  <c r="H46" i="2"/>
  <c r="H45" i="2" s="1"/>
  <c r="G46" i="2"/>
  <c r="F46" i="2"/>
  <c r="E46" i="2"/>
  <c r="E45" i="2" s="1"/>
  <c r="D46" i="2"/>
  <c r="N45" i="2"/>
  <c r="N48" i="2" s="1"/>
  <c r="J45" i="2"/>
  <c r="I45" i="2"/>
  <c r="I48" i="2" s="1"/>
  <c r="F45" i="2"/>
  <c r="F48" i="2" s="1"/>
  <c r="P44" i="2"/>
  <c r="O44" i="2"/>
  <c r="N44" i="2"/>
  <c r="M44" i="2"/>
  <c r="L44" i="2"/>
  <c r="K44" i="2"/>
  <c r="J44" i="2"/>
  <c r="I44" i="2"/>
  <c r="H44" i="2"/>
  <c r="G44" i="2"/>
  <c r="F44" i="2"/>
  <c r="F42" i="2" s="1"/>
  <c r="E44" i="2"/>
  <c r="P43" i="2"/>
  <c r="O43" i="2"/>
  <c r="O42" i="2" s="1"/>
  <c r="N43" i="2"/>
  <c r="M43" i="2"/>
  <c r="L43" i="2"/>
  <c r="K43" i="2"/>
  <c r="K42" i="2" s="1"/>
  <c r="J43" i="2"/>
  <c r="I43" i="2"/>
  <c r="H43" i="2"/>
  <c r="H42" i="2" s="1"/>
  <c r="G43" i="2"/>
  <c r="F43" i="2"/>
  <c r="E43" i="2"/>
  <c r="P42" i="2"/>
  <c r="N42" i="2"/>
  <c r="M42" i="2"/>
  <c r="L42" i="2"/>
  <c r="J42" i="2"/>
  <c r="J48" i="2" s="1"/>
  <c r="I42" i="2"/>
  <c r="E42" i="2"/>
  <c r="M41" i="2"/>
  <c r="G41" i="2"/>
  <c r="P40" i="2"/>
  <c r="O40" i="2"/>
  <c r="O39" i="2" s="1"/>
  <c r="O41" i="2" s="1"/>
  <c r="N40" i="2"/>
  <c r="N39" i="2" s="1"/>
  <c r="M40" i="2"/>
  <c r="L40" i="2"/>
  <c r="K40" i="2"/>
  <c r="J40" i="2"/>
  <c r="J39" i="2" s="1"/>
  <c r="I40" i="2"/>
  <c r="H40" i="2"/>
  <c r="H39" i="2" s="1"/>
  <c r="H41" i="2" s="1"/>
  <c r="G40" i="2"/>
  <c r="G39" i="2" s="1"/>
  <c r="F40" i="2"/>
  <c r="F39" i="2" s="1"/>
  <c r="E40" i="2"/>
  <c r="P39" i="2"/>
  <c r="P41" i="2" s="1"/>
  <c r="M39" i="2"/>
  <c r="L39" i="2"/>
  <c r="L41" i="2" s="1"/>
  <c r="K39" i="2"/>
  <c r="K41" i="2" s="1"/>
  <c r="I39" i="2"/>
  <c r="I41" i="2" s="1"/>
  <c r="E39" i="2"/>
  <c r="P38" i="2"/>
  <c r="O38" i="2"/>
  <c r="N38" i="2"/>
  <c r="M38" i="2"/>
  <c r="L38" i="2"/>
  <c r="K38" i="2"/>
  <c r="J38" i="2"/>
  <c r="I38" i="2"/>
  <c r="H38" i="2"/>
  <c r="G38" i="2"/>
  <c r="F38" i="2"/>
  <c r="E38" i="2"/>
  <c r="P36" i="2"/>
  <c r="O36" i="2"/>
  <c r="O33" i="2" s="1"/>
  <c r="O37" i="2" s="1"/>
  <c r="N36" i="2"/>
  <c r="M36" i="2"/>
  <c r="L36" i="2"/>
  <c r="K36" i="2"/>
  <c r="K33" i="2" s="1"/>
  <c r="K37" i="2" s="1"/>
  <c r="J36" i="2"/>
  <c r="I36" i="2"/>
  <c r="H36" i="2"/>
  <c r="D36" i="2" s="1"/>
  <c r="G36" i="2"/>
  <c r="F36" i="2"/>
  <c r="E36" i="2"/>
  <c r="P35" i="2"/>
  <c r="O35" i="2"/>
  <c r="N35" i="2"/>
  <c r="M35" i="2"/>
  <c r="M33" i="2" s="1"/>
  <c r="M37" i="2" s="1"/>
  <c r="L35" i="2"/>
  <c r="K35" i="2"/>
  <c r="J35" i="2"/>
  <c r="I35" i="2"/>
  <c r="I33" i="2" s="1"/>
  <c r="I37" i="2" s="1"/>
  <c r="H35" i="2"/>
  <c r="G35" i="2"/>
  <c r="F35" i="2"/>
  <c r="E35" i="2"/>
  <c r="D35" i="2" s="1"/>
  <c r="P34" i="2"/>
  <c r="O34" i="2"/>
  <c r="N34" i="2"/>
  <c r="N33" i="2" s="1"/>
  <c r="N37" i="2" s="1"/>
  <c r="M34" i="2"/>
  <c r="L34" i="2"/>
  <c r="K34" i="2"/>
  <c r="J34" i="2"/>
  <c r="J33" i="2" s="1"/>
  <c r="J37" i="2" s="1"/>
  <c r="I34" i="2"/>
  <c r="H34" i="2"/>
  <c r="G34" i="2"/>
  <c r="F34" i="2"/>
  <c r="F33" i="2" s="1"/>
  <c r="F37" i="2" s="1"/>
  <c r="E34" i="2"/>
  <c r="D34" i="2" s="1"/>
  <c r="G33" i="2"/>
  <c r="G37" i="2" s="1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P30" i="2"/>
  <c r="O30" i="2"/>
  <c r="N30" i="2"/>
  <c r="M30" i="2"/>
  <c r="L30" i="2"/>
  <c r="K30" i="2"/>
  <c r="J30" i="2"/>
  <c r="I30" i="2"/>
  <c r="H30" i="2"/>
  <c r="G30" i="2"/>
  <c r="F30" i="2"/>
  <c r="D30" i="2" s="1"/>
  <c r="E30" i="2"/>
  <c r="P29" i="2"/>
  <c r="O29" i="2"/>
  <c r="N29" i="2"/>
  <c r="M29" i="2"/>
  <c r="L29" i="2"/>
  <c r="K29" i="2"/>
  <c r="J29" i="2"/>
  <c r="I29" i="2"/>
  <c r="I27" i="2" s="1"/>
  <c r="I31" i="2" s="1"/>
  <c r="H29" i="2"/>
  <c r="G29" i="2"/>
  <c r="F29" i="2"/>
  <c r="E29" i="2"/>
  <c r="P28" i="2"/>
  <c r="P27" i="2" s="1"/>
  <c r="P31" i="2" s="1"/>
  <c r="O28" i="2"/>
  <c r="O27" i="2" s="1"/>
  <c r="O31" i="2" s="1"/>
  <c r="N28" i="2"/>
  <c r="M28" i="2"/>
  <c r="L28" i="2"/>
  <c r="L27" i="2" s="1"/>
  <c r="L31" i="2" s="1"/>
  <c r="K28" i="2"/>
  <c r="J28" i="2"/>
  <c r="I28" i="2"/>
  <c r="H28" i="2"/>
  <c r="H27" i="2" s="1"/>
  <c r="H31" i="2" s="1"/>
  <c r="G28" i="2"/>
  <c r="F28" i="2"/>
  <c r="E28" i="2"/>
  <c r="D28" i="2"/>
  <c r="M27" i="2"/>
  <c r="M31" i="2" s="1"/>
  <c r="K27" i="2"/>
  <c r="K31" i="2" s="1"/>
  <c r="G27" i="2"/>
  <c r="G31" i="2" s="1"/>
  <c r="E27" i="2"/>
  <c r="E31" i="2" s="1"/>
  <c r="N26" i="2"/>
  <c r="P25" i="2"/>
  <c r="O25" i="2"/>
  <c r="N25" i="2"/>
  <c r="M25" i="2"/>
  <c r="M23" i="2" s="1"/>
  <c r="M26" i="2" s="1"/>
  <c r="L25" i="2"/>
  <c r="K25" i="2"/>
  <c r="J25" i="2"/>
  <c r="I25" i="2"/>
  <c r="I23" i="2" s="1"/>
  <c r="I26" i="2" s="1"/>
  <c r="H25" i="2"/>
  <c r="G25" i="2"/>
  <c r="F25" i="2"/>
  <c r="E25" i="2"/>
  <c r="P24" i="2"/>
  <c r="P23" i="2" s="1"/>
  <c r="P26" i="2" s="1"/>
  <c r="O24" i="2"/>
  <c r="N24" i="2"/>
  <c r="N23" i="2" s="1"/>
  <c r="M24" i="2"/>
  <c r="L24" i="2"/>
  <c r="K24" i="2"/>
  <c r="J24" i="2"/>
  <c r="J23" i="2" s="1"/>
  <c r="J26" i="2" s="1"/>
  <c r="I24" i="2"/>
  <c r="H24" i="2"/>
  <c r="G24" i="2"/>
  <c r="F24" i="2"/>
  <c r="F23" i="2" s="1"/>
  <c r="F26" i="2" s="1"/>
  <c r="E24" i="2"/>
  <c r="D24" i="2"/>
  <c r="O23" i="2"/>
  <c r="O26" i="2" s="1"/>
  <c r="L23" i="2"/>
  <c r="K23" i="2"/>
  <c r="K26" i="2" s="1"/>
  <c r="H23" i="2"/>
  <c r="G23" i="2"/>
  <c r="G26" i="2" s="1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D20" i="2"/>
  <c r="P19" i="2"/>
  <c r="O19" i="2"/>
  <c r="N19" i="2"/>
  <c r="M19" i="2"/>
  <c r="L19" i="2"/>
  <c r="K19" i="2"/>
  <c r="J19" i="2"/>
  <c r="I19" i="2"/>
  <c r="H19" i="2"/>
  <c r="G19" i="2"/>
  <c r="D19" i="2" s="1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D17" i="2"/>
  <c r="P16" i="2"/>
  <c r="O16" i="2"/>
  <c r="N16" i="2"/>
  <c r="M16" i="2"/>
  <c r="L16" i="2"/>
  <c r="K16" i="2"/>
  <c r="J16" i="2"/>
  <c r="I16" i="2"/>
  <c r="H16" i="2"/>
  <c r="G16" i="2"/>
  <c r="F16" i="2"/>
  <c r="D16" i="2" s="1"/>
  <c r="E16" i="2"/>
  <c r="P15" i="2"/>
  <c r="O15" i="2"/>
  <c r="O9" i="2" s="1"/>
  <c r="O21" i="2" s="1"/>
  <c r="N15" i="2"/>
  <c r="M15" i="2"/>
  <c r="L15" i="2"/>
  <c r="K15" i="2"/>
  <c r="J15" i="2"/>
  <c r="I15" i="2"/>
  <c r="H15" i="2"/>
  <c r="G15" i="2"/>
  <c r="D15" i="2" s="1"/>
  <c r="F15" i="2"/>
  <c r="E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 s="1"/>
  <c r="P12" i="2"/>
  <c r="O12" i="2"/>
  <c r="N12" i="2"/>
  <c r="M12" i="2"/>
  <c r="L12" i="2"/>
  <c r="K12" i="2"/>
  <c r="J12" i="2"/>
  <c r="I12" i="2"/>
  <c r="H12" i="2"/>
  <c r="D12" i="2" s="1"/>
  <c r="G12" i="2"/>
  <c r="F12" i="2"/>
  <c r="E12" i="2"/>
  <c r="P11" i="2"/>
  <c r="O11" i="2"/>
  <c r="N11" i="2"/>
  <c r="M11" i="2"/>
  <c r="M9" i="2" s="1"/>
  <c r="M21" i="2" s="1"/>
  <c r="L11" i="2"/>
  <c r="K11" i="2"/>
  <c r="J11" i="2"/>
  <c r="I11" i="2"/>
  <c r="I9" i="2" s="1"/>
  <c r="I21" i="2" s="1"/>
  <c r="H11" i="2"/>
  <c r="G11" i="2"/>
  <c r="F11" i="2"/>
  <c r="E11" i="2"/>
  <c r="D11" i="2" s="1"/>
  <c r="P10" i="2"/>
  <c r="O10" i="2"/>
  <c r="N10" i="2"/>
  <c r="M10" i="2"/>
  <c r="L10" i="2"/>
  <c r="K10" i="2"/>
  <c r="J10" i="2"/>
  <c r="J9" i="2" s="1"/>
  <c r="J21" i="2" s="1"/>
  <c r="I10" i="2"/>
  <c r="H10" i="2"/>
  <c r="G10" i="2"/>
  <c r="F10" i="2"/>
  <c r="D10" i="2" s="1"/>
  <c r="E10" i="2"/>
  <c r="N9" i="2"/>
  <c r="N21" i="2" s="1"/>
  <c r="K9" i="2"/>
  <c r="K21" i="2" s="1"/>
  <c r="F9" i="2"/>
  <c r="F21" i="2" s="1"/>
  <c r="E9" i="2"/>
  <c r="P8" i="2"/>
  <c r="O8" i="2"/>
  <c r="N8" i="2"/>
  <c r="M8" i="2"/>
  <c r="L8" i="2"/>
  <c r="K8" i="2"/>
  <c r="J8" i="2"/>
  <c r="I8" i="2"/>
  <c r="H8" i="2"/>
  <c r="G8" i="2"/>
  <c r="F8" i="2"/>
  <c r="D8" i="2" s="1"/>
  <c r="E8" i="2"/>
  <c r="F5" i="1"/>
  <c r="J5" i="1"/>
  <c r="N5" i="1"/>
  <c r="C6" i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G8" i="1"/>
  <c r="K8" i="1"/>
  <c r="B9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4" i="1"/>
  <c r="C13" i="1" s="1"/>
  <c r="D14" i="1"/>
  <c r="D5" i="1" s="1"/>
  <c r="E14" i="1"/>
  <c r="E5" i="1" s="1"/>
  <c r="F14" i="1"/>
  <c r="F13" i="1" s="1"/>
  <c r="G14" i="1"/>
  <c r="G13" i="1" s="1"/>
  <c r="G4" i="1" s="1"/>
  <c r="H14" i="1"/>
  <c r="H5" i="1" s="1"/>
  <c r="I14" i="1"/>
  <c r="I5" i="1" s="1"/>
  <c r="J14" i="1"/>
  <c r="J13" i="1" s="1"/>
  <c r="K14" i="1"/>
  <c r="K13" i="1" s="1"/>
  <c r="K4" i="1" s="1"/>
  <c r="L14" i="1"/>
  <c r="L5" i="1" s="1"/>
  <c r="M14" i="1"/>
  <c r="M5" i="1" s="1"/>
  <c r="N14" i="1"/>
  <c r="N13" i="1" s="1"/>
  <c r="B15" i="1"/>
  <c r="B6" i="1" s="1"/>
  <c r="B16" i="1"/>
  <c r="B7" i="1" s="1"/>
  <c r="C17" i="1"/>
  <c r="B17" i="1" s="1"/>
  <c r="D17" i="1"/>
  <c r="D13" i="1" s="1"/>
  <c r="E17" i="1"/>
  <c r="E8" i="1" s="1"/>
  <c r="F17" i="1"/>
  <c r="F8" i="1" s="1"/>
  <c r="G17" i="1"/>
  <c r="H17" i="1"/>
  <c r="H13" i="1" s="1"/>
  <c r="I17" i="1"/>
  <c r="I8" i="1" s="1"/>
  <c r="J17" i="1"/>
  <c r="J8" i="1" s="1"/>
  <c r="K17" i="1"/>
  <c r="L17" i="1"/>
  <c r="L13" i="1" s="1"/>
  <c r="M17" i="1"/>
  <c r="M8" i="1" s="1"/>
  <c r="N17" i="1"/>
  <c r="N8" i="1" s="1"/>
  <c r="B18" i="1"/>
  <c r="B19" i="1"/>
  <c r="B10" i="1" s="1"/>
  <c r="B20" i="1"/>
  <c r="C24" i="1"/>
  <c r="C23" i="1" s="1"/>
  <c r="D24" i="1"/>
  <c r="E24" i="1"/>
  <c r="E23" i="1" s="1"/>
  <c r="F24" i="1"/>
  <c r="F23" i="1" s="1"/>
  <c r="G24" i="1"/>
  <c r="G23" i="1" s="1"/>
  <c r="H24" i="1"/>
  <c r="I24" i="1"/>
  <c r="I23" i="1" s="1"/>
  <c r="J24" i="1"/>
  <c r="J23" i="1" s="1"/>
  <c r="K24" i="1"/>
  <c r="K23" i="1" s="1"/>
  <c r="L24" i="1"/>
  <c r="M24" i="1"/>
  <c r="M23" i="1" s="1"/>
  <c r="N24" i="1"/>
  <c r="N23" i="1" s="1"/>
  <c r="B25" i="1"/>
  <c r="B26" i="1"/>
  <c r="C27" i="1"/>
  <c r="D27" i="1"/>
  <c r="D23" i="1" s="1"/>
  <c r="E27" i="1"/>
  <c r="F27" i="1"/>
  <c r="G27" i="1"/>
  <c r="H27" i="1"/>
  <c r="H23" i="1" s="1"/>
  <c r="I27" i="1"/>
  <c r="J27" i="1"/>
  <c r="K27" i="1"/>
  <c r="L27" i="1"/>
  <c r="L23" i="1" s="1"/>
  <c r="M27" i="1"/>
  <c r="N27" i="1"/>
  <c r="B28" i="1"/>
  <c r="B29" i="1"/>
  <c r="B30" i="1"/>
  <c r="G42" i="2" l="1"/>
  <c r="D43" i="2"/>
  <c r="J57" i="2"/>
  <c r="E21" i="2"/>
  <c r="L26" i="2"/>
  <c r="K48" i="2"/>
  <c r="H9" i="2"/>
  <c r="H21" i="2" s="1"/>
  <c r="H26" i="2"/>
  <c r="D38" i="2"/>
  <c r="D39" i="2"/>
  <c r="E41" i="2"/>
  <c r="D42" i="2"/>
  <c r="E48" i="2"/>
  <c r="D31" i="2"/>
  <c r="K57" i="2"/>
  <c r="D25" i="2"/>
  <c r="E23" i="2"/>
  <c r="G45" i="2"/>
  <c r="D47" i="2"/>
  <c r="O48" i="2"/>
  <c r="O57" i="2" s="1"/>
  <c r="G9" i="2"/>
  <c r="G21" i="2" s="1"/>
  <c r="F41" i="2"/>
  <c r="F57" i="2" s="1"/>
  <c r="J41" i="2"/>
  <c r="N41" i="2"/>
  <c r="N57" i="2" s="1"/>
  <c r="H48" i="2"/>
  <c r="P48" i="2"/>
  <c r="L9" i="2"/>
  <c r="L21" i="2" s="1"/>
  <c r="P9" i="2"/>
  <c r="P21" i="2" s="1"/>
  <c r="D29" i="2"/>
  <c r="E33" i="2"/>
  <c r="D40" i="2"/>
  <c r="D27" i="2"/>
  <c r="F27" i="2"/>
  <c r="F31" i="2" s="1"/>
  <c r="J27" i="2"/>
  <c r="J31" i="2" s="1"/>
  <c r="N27" i="2"/>
  <c r="N31" i="2" s="1"/>
  <c r="H33" i="2"/>
  <c r="H37" i="2" s="1"/>
  <c r="L33" i="2"/>
  <c r="L37" i="2" s="1"/>
  <c r="P33" i="2"/>
  <c r="P37" i="2" s="1"/>
  <c r="H49" i="2"/>
  <c r="D49" i="2" s="1"/>
  <c r="L49" i="2"/>
  <c r="P49" i="2"/>
  <c r="D53" i="2"/>
  <c r="E52" i="2"/>
  <c r="I52" i="2"/>
  <c r="I56" i="2" s="1"/>
  <c r="I57" i="2" s="1"/>
  <c r="M52" i="2"/>
  <c r="M56" i="2" s="1"/>
  <c r="M57" i="2" s="1"/>
  <c r="H52" i="2"/>
  <c r="L52" i="2"/>
  <c r="P52" i="2"/>
  <c r="P56" i="2" s="1"/>
  <c r="P57" i="2" s="1"/>
  <c r="D44" i="2"/>
  <c r="C4" i="1"/>
  <c r="L4" i="1"/>
  <c r="H4" i="1"/>
  <c r="D4" i="1"/>
  <c r="N4" i="1"/>
  <c r="J4" i="1"/>
  <c r="F4" i="1"/>
  <c r="B23" i="1"/>
  <c r="B27" i="1"/>
  <c r="B8" i="1" s="1"/>
  <c r="M13" i="1"/>
  <c r="M4" i="1" s="1"/>
  <c r="I13" i="1"/>
  <c r="I4" i="1" s="1"/>
  <c r="E13" i="1"/>
  <c r="E4" i="1" s="1"/>
  <c r="L8" i="1"/>
  <c r="H8" i="1"/>
  <c r="D8" i="1"/>
  <c r="K5" i="1"/>
  <c r="G5" i="1"/>
  <c r="C5" i="1"/>
  <c r="B24" i="1"/>
  <c r="B14" i="1"/>
  <c r="B5" i="1" s="1"/>
  <c r="G48" i="2" l="1"/>
  <c r="G57" i="2" s="1"/>
  <c r="D48" i="2"/>
  <c r="E26" i="2"/>
  <c r="D26" i="2" s="1"/>
  <c r="D23" i="2"/>
  <c r="D21" i="2"/>
  <c r="L56" i="2"/>
  <c r="L57" i="2" s="1"/>
  <c r="E56" i="2"/>
  <c r="D52" i="2"/>
  <c r="D41" i="2"/>
  <c r="D9" i="2"/>
  <c r="H56" i="2"/>
  <c r="H57" i="2" s="1"/>
  <c r="D33" i="2"/>
  <c r="E37" i="2"/>
  <c r="D37" i="2" s="1"/>
  <c r="D45" i="2"/>
  <c r="B13" i="1"/>
  <c r="B4" i="1" s="1"/>
  <c r="D56" i="2" l="1"/>
  <c r="E57" i="2"/>
  <c r="D57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Usuario\Documents\Mis archivos de origen de datos\estadistica IQ_2014.odc" name="estadistica IQ_2014" type="1" refreshedVersion="6">
    <dbPr connection="DSN=Server MYSQL;" command="SELECT * FROM `estadistica`.`IQ_2014`"/>
  </connection>
  <connection id="2" xr16:uid="{00000000-0015-0000-FFFF-FFFF00000000}" odcFile="C:\Users\Usuario\Documents\Mis archivos de origen de datos\estadistica IQ_2015.odc" name="estadistica IQ_2015" type="1" refreshedVersion="6">
    <dbPr connection="DSN=Server MYSQL;" command="SELECT * FROM `estadistica`.`IQ_2015`"/>
  </connection>
</connections>
</file>

<file path=xl/sharedStrings.xml><?xml version="1.0" encoding="utf-8"?>
<sst xmlns="http://schemas.openxmlformats.org/spreadsheetml/2006/main" count="288" uniqueCount="124">
  <si>
    <r>
      <rPr>
        <b/>
        <sz val="12"/>
        <rFont val="Verdana"/>
        <family val="2"/>
      </rPr>
      <t>Fuente:</t>
    </r>
    <r>
      <rPr>
        <sz val="12"/>
        <rFont val="Verdana"/>
        <family val="2"/>
      </rPr>
      <t xml:space="preserve"> REM BS17</t>
    </r>
  </si>
  <si>
    <t>IQ Menores</t>
  </si>
  <si>
    <t xml:space="preserve">   - Cirugía mayor ambulatoria</t>
  </si>
  <si>
    <t xml:space="preserve">   - Cirugía mayor no ambulatoria</t>
  </si>
  <si>
    <t>Intervenciones Quirúrgicas de Urgencia</t>
  </si>
  <si>
    <t>Intervenciones Quirúrgicas Electivas</t>
  </si>
  <si>
    <t>IQ Mayores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</si>
  <si>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</si>
  <si>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</si>
  <si>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</si>
  <si>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</si>
  <si>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</si>
  <si>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</si>
  <si>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</si>
  <si>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</si>
  <si>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</si>
  <si>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</si>
  <si>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</si>
  <si>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</si>
  <si>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Total</t>
  </si>
  <si>
    <t>Hospital Purranque</t>
  </si>
  <si>
    <t>Hospital San José Osorno</t>
  </si>
  <si>
    <t>Servicio de Salud Osorno</t>
  </si>
  <si>
    <t>Intervenciones Quirúrgicas Mayores - Año 2013</t>
  </si>
  <si>
    <t xml:space="preserve">INTERVENCIONES QUIRÚRGICAS MENORES POR COMUNA </t>
  </si>
  <si>
    <t>Y ESTABLECIMIENTOS. SERVICIO DE SALUD OSORNO</t>
  </si>
  <si>
    <t>AÑO 2013</t>
  </si>
  <si>
    <t>COMUNAS</t>
  </si>
  <si>
    <t>ESTABLECIMIENTOS</t>
  </si>
  <si>
    <t>OSORNO</t>
  </si>
  <si>
    <t>Hospital Base Osorno</t>
  </si>
  <si>
    <t>Total Depto Salud Municipal</t>
  </si>
  <si>
    <t>Cesfam Dr. P. Jáuregui</t>
  </si>
  <si>
    <t>Cesfam Dr. M. Lopetegui</t>
  </si>
  <si>
    <t>Cesfam Rahue Alto</t>
  </si>
  <si>
    <t>Cesfam Ovejería</t>
  </si>
  <si>
    <t>Cesfam P. Alegre</t>
  </si>
  <si>
    <t>Cesfam Quinto Centenario</t>
  </si>
  <si>
    <t>Cecosf Murrinumo</t>
  </si>
  <si>
    <t>Sapu Dental P. Jáuregui</t>
  </si>
  <si>
    <t>Cecosf Manuel Rodriguez</t>
  </si>
  <si>
    <t>PSR Osorno</t>
  </si>
  <si>
    <t>DAIF</t>
  </si>
  <si>
    <t>TOTAL Osorno</t>
  </si>
  <si>
    <t>PURRANQUE</t>
  </si>
  <si>
    <t>Cesfam Purranque</t>
  </si>
  <si>
    <t>PSR Purranque</t>
  </si>
  <si>
    <t>TOTAL Purranque</t>
  </si>
  <si>
    <t>PUYEHUE</t>
  </si>
  <si>
    <t>Cesfam Entre Lagos</t>
  </si>
  <si>
    <t>Cecosf El Encanto</t>
  </si>
  <si>
    <t>PSR Puyehue</t>
  </si>
  <si>
    <t>TOTAL Puyehue</t>
  </si>
  <si>
    <t>RÍO NEGRO</t>
  </si>
  <si>
    <t>Hospital Río Negro</t>
  </si>
  <si>
    <t>Cesfam Practicante P. Araya</t>
  </si>
  <si>
    <t>Cecosf Riachuelo</t>
  </si>
  <si>
    <t>PSR Río Negro</t>
  </si>
  <si>
    <t>TOTAL Río Negro</t>
  </si>
  <si>
    <t>PUERTO OCTAY</t>
  </si>
  <si>
    <t>Hospital Puerto Octay</t>
  </si>
  <si>
    <t>PSR Puerto Octay</t>
  </si>
  <si>
    <t>TOTAL Puerto Octay</t>
  </si>
  <si>
    <t>SAN PABLO</t>
  </si>
  <si>
    <t>Total Misión Quilacahuín</t>
  </si>
  <si>
    <t>Hospital P. Socorro Quilacahuín</t>
  </si>
  <si>
    <t>PSR Misión Quilacahuín</t>
  </si>
  <si>
    <t>Cesfam San Pablo</t>
  </si>
  <si>
    <t>PSR San Pablo</t>
  </si>
  <si>
    <t>TOTAL San Pablo</t>
  </si>
  <si>
    <t>SAN JUAN DE LA COSTA</t>
  </si>
  <si>
    <t>Total Misión San Juan</t>
  </si>
  <si>
    <t>Hospital Misión SJ. de la Costa</t>
  </si>
  <si>
    <t>PSR Misión SJ. de la Costa</t>
  </si>
  <si>
    <t>Cesfam Bahía Mansa</t>
  </si>
  <si>
    <t>Cesfam Puaucho</t>
  </si>
  <si>
    <t>PSR San Juan de la Costa</t>
  </si>
  <si>
    <t>TOTAL SJ. de la Costa</t>
  </si>
  <si>
    <t>TOTAL</t>
  </si>
  <si>
    <t>INTERVENCIONES QUIRÚRGICAS MAYORES AÑO 2015</t>
  </si>
  <si>
    <t>IQ MAYORES 2015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</si>
  <si>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</si>
  <si>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</si>
  <si>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</si>
  <si>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</si>
  <si>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</si>
  <si>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</si>
  <si>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</si>
  <si>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</si>
  <si>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</si>
  <si>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</si>
  <si>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</si>
  <si>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</si>
  <si>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</si>
  <si>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</si>
  <si>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Hospital Base San José de Osorno</t>
  </si>
  <si>
    <t>A. IQ ELECTIVAS</t>
  </si>
  <si>
    <t>1. IQ MAYORES: Cirugia mayor NO ambulatoria</t>
  </si>
  <si>
    <t>2. IQ MAYORES: Cirugia mayor ambulatoria</t>
  </si>
  <si>
    <t>B. IQ URGENCIAS</t>
  </si>
  <si>
    <t>Hospital de Puerto Octay</t>
  </si>
  <si>
    <t>Hospital de Purranque</t>
  </si>
  <si>
    <t>INTERVENCIONES QUIRÚRGICAS MENORES AÑO 2015</t>
  </si>
  <si>
    <t>IQ MENORES 2015</t>
  </si>
  <si>
    <t>Centro de Salud Familiar Dr. Marcelo Lopetegui</t>
  </si>
  <si>
    <t>Centro de Salud Familiar Dr. Pedro Jáuregui</t>
  </si>
  <si>
    <t>Centro de Salud Familiar Ovejería</t>
  </si>
  <si>
    <t>Centro de Salud Familiar Pampa Alegre</t>
  </si>
  <si>
    <t>Centro de Salud Familiar Rahue Alto</t>
  </si>
  <si>
    <t>Posta de Salud Rural Cascadas</t>
  </si>
  <si>
    <t>Centro Comunitario de Salud Familiar El Encanto</t>
  </si>
  <si>
    <t>Centro de Salud Familiar Entre Lagos</t>
  </si>
  <si>
    <t>RÍO NEGRO</t>
  </si>
  <si>
    <t>Hospital de Rio Negro</t>
  </si>
  <si>
    <t>Centro de Salud Familiar Bahía Mansa</t>
  </si>
  <si>
    <t>Centro de Salud Familiar Puaucho</t>
  </si>
  <si>
    <t>Hospital Misión San Juan de la Costa</t>
  </si>
  <si>
    <t>Posta de Salud Rural Cuinco</t>
  </si>
  <si>
    <t>Centro de Salud Familiar San Pablo</t>
  </si>
  <si>
    <t>Hospital Del Perpetuo Socorro de Quilacahuín</t>
  </si>
  <si>
    <t>INTERVENCIONES QUIRÚRGICAS MAYORES AÑO 2014</t>
  </si>
  <si>
    <t>IQ MAYORES 2014</t>
  </si>
  <si>
    <t>INTERVENCIONES QUIRÚRGICAS MENORES AÑO 2014</t>
  </si>
  <si>
    <t>IQ MENORES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</si>
</sst>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sz val="12"/>
      <color rgb="FFFF0000"/>
      <name val="Verdana"/>
      <family val="2"/>
    </font>
    <font>
      <sz val="12"/>
      <color indexed="10"/>
      <name val="Verdana"/>
      <family val="2"/>
    </font>
    <font>
      <b/>
      <sz val="12"/>
      <name val="Verdana"/>
      <family val="2"/>
    </font>
    <font>
      <sz val="12"/>
      <color indexed="18"/>
      <name val="Verdana"/>
      <family val="2"/>
    </font>
    <font>
      <b/>
      <sz val="12"/>
      <color indexed="18"/>
      <name val="Verdana"/>
      <family val="2"/>
    </font>
    <font>
      <sz val="12"/>
      <color indexed="8"/>
      <name val="Verdana"/>
      <family val="2"/>
    </font>
    <font>
      <i/>
      <sz val="12"/>
      <color indexed="8"/>
      <name val="Verdana"/>
      <family val="2"/>
    </font>
    <font>
      <i/>
      <sz val="12"/>
      <name val="Verdana"/>
      <family val="2"/>
    </font>
    <font>
      <b/>
      <sz val="12"/>
      <color indexed="8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Times New Roman"/>
      <family val="1"/>
    </font>
    <font>
      <sz val="9"/>
      <name val="Verdana"/>
      <family val="2"/>
    </font>
    <font>
      <sz val="9"/>
      <color indexed="62"/>
      <name val="Verdana"/>
      <family val="2"/>
    </font>
    <font>
      <sz val="9"/>
      <color rgb="FFFF0000"/>
      <name val="Verdana"/>
      <family val="2"/>
    </font>
    <font>
      <b/>
      <sz val="12"/>
      <color indexed="56"/>
      <name val="Arial"/>
      <family val="2"/>
    </font>
    <font>
      <sz val="8"/>
      <color indexed="62"/>
      <name val="Verdana"/>
      <family val="2"/>
    </font>
    <font>
      <b/>
      <sz val="10"/>
      <color indexed="18"/>
      <name val="Verdana"/>
      <family val="2"/>
    </font>
    <font>
      <sz val="10"/>
      <color indexed="6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i/>
      <sz val="8"/>
      <color indexed="62"/>
      <name val="Verdana"/>
      <family val="2"/>
    </font>
    <font>
      <i/>
      <sz val="8"/>
      <color theme="1"/>
      <name val="Verdana"/>
      <family val="2"/>
    </font>
    <font>
      <sz val="8"/>
      <color rgb="FFFF0000"/>
      <name val="Verdana"/>
      <family val="2"/>
    </font>
    <font>
      <i/>
      <sz val="8"/>
      <color rgb="FFFF0000"/>
      <name val="Verdana"/>
      <family val="2"/>
    </font>
    <font>
      <sz val="8"/>
      <color theme="3"/>
      <name val="Verdana"/>
      <family val="2"/>
    </font>
    <font>
      <b/>
      <sz val="9"/>
      <color indexed="62"/>
      <name val="Verdana"/>
      <family val="2"/>
    </font>
    <font>
      <b/>
      <sz val="10"/>
      <name val="Times New Roman"/>
      <family val="1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sz val="9"/>
      <color rgb="FF003399"/>
      <name val="Verdana"/>
      <family val="2"/>
    </font>
    <font>
      <b/>
      <sz val="10"/>
      <color rgb="FF003399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62"/>
      <name val="Verdana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9" fillId="0" borderId="4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left" vertical="center" wrapText="1"/>
    </xf>
    <xf numFmtId="3" fontId="11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15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2" borderId="15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0" borderId="0" xfId="0" applyFont="1"/>
    <xf numFmtId="0" fontId="19" fillId="0" borderId="20" xfId="0" applyFont="1" applyBorder="1"/>
    <xf numFmtId="3" fontId="19" fillId="0" borderId="21" xfId="0" applyNumberFormat="1" applyFont="1" applyBorder="1"/>
    <xf numFmtId="3" fontId="23" fillId="0" borderId="22" xfId="0" quotePrefix="1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9" fillId="0" borderId="25" xfId="0" applyNumberFormat="1" applyFont="1" applyBorder="1"/>
    <xf numFmtId="0" fontId="23" fillId="0" borderId="0" xfId="0" applyFont="1"/>
    <xf numFmtId="3" fontId="24" fillId="0" borderId="26" xfId="0" quotePrefix="1" applyNumberFormat="1" applyFont="1" applyBorder="1" applyAlignment="1">
      <alignment horizontal="right"/>
    </xf>
    <xf numFmtId="3" fontId="24" fillId="0" borderId="27" xfId="0" quotePrefix="1" applyNumberFormat="1" applyFont="1" applyBorder="1" applyAlignment="1">
      <alignment horizontal="right"/>
    </xf>
    <xf numFmtId="3" fontId="24" fillId="0" borderId="28" xfId="0" quotePrefix="1" applyNumberFormat="1" applyFont="1" applyBorder="1" applyAlignment="1">
      <alignment horizontal="right"/>
    </xf>
    <xf numFmtId="3" fontId="24" fillId="0" borderId="29" xfId="0" quotePrefix="1" applyNumberFormat="1" applyFont="1" applyBorder="1" applyAlignment="1">
      <alignment horizontal="right"/>
    </xf>
    <xf numFmtId="3" fontId="24" fillId="0" borderId="30" xfId="0" quotePrefix="1" applyNumberFormat="1" applyFont="1" applyBorder="1" applyAlignment="1">
      <alignment horizontal="right"/>
    </xf>
    <xf numFmtId="0" fontId="19" fillId="0" borderId="25" xfId="0" applyFont="1" applyBorder="1"/>
    <xf numFmtId="3" fontId="25" fillId="0" borderId="0" xfId="0" applyNumberFormat="1" applyFont="1"/>
    <xf numFmtId="3" fontId="26" fillId="0" borderId="26" xfId="0" quotePrefix="1" applyNumberFormat="1" applyFont="1" applyBorder="1" applyAlignment="1">
      <alignment horizontal="right"/>
    </xf>
    <xf numFmtId="0" fontId="15" fillId="3" borderId="0" xfId="0" applyFont="1" applyFill="1"/>
    <xf numFmtId="0" fontId="27" fillId="0" borderId="25" xfId="0" applyFont="1" applyBorder="1"/>
    <xf numFmtId="3" fontId="28" fillId="0" borderId="26" xfId="0" quotePrefix="1" applyNumberFormat="1" applyFont="1" applyBorder="1" applyAlignment="1">
      <alignment horizontal="right"/>
    </xf>
    <xf numFmtId="3" fontId="29" fillId="0" borderId="31" xfId="0" applyNumberFormat="1" applyFont="1" applyBorder="1"/>
    <xf numFmtId="3" fontId="22" fillId="4" borderId="33" xfId="0" applyNumberFormat="1" applyFont="1" applyFill="1" applyBorder="1"/>
    <xf numFmtId="3" fontId="22" fillId="4" borderId="34" xfId="0" applyNumberFormat="1" applyFont="1" applyFill="1" applyBorder="1"/>
    <xf numFmtId="3" fontId="23" fillId="4" borderId="35" xfId="0" applyNumberFormat="1" applyFont="1" applyFill="1" applyBorder="1"/>
    <xf numFmtId="3" fontId="23" fillId="4" borderId="36" xfId="0" applyNumberFormat="1" applyFont="1" applyFill="1" applyBorder="1"/>
    <xf numFmtId="3" fontId="23" fillId="4" borderId="5" xfId="0" applyNumberFormat="1" applyFont="1" applyFill="1" applyBorder="1"/>
    <xf numFmtId="3" fontId="23" fillId="4" borderId="37" xfId="0" applyNumberFormat="1" applyFont="1" applyFill="1" applyBorder="1"/>
    <xf numFmtId="3" fontId="23" fillId="4" borderId="4" xfId="0" applyNumberFormat="1" applyFont="1" applyFill="1" applyBorder="1"/>
    <xf numFmtId="3" fontId="19" fillId="0" borderId="33" xfId="0" applyNumberFormat="1" applyFont="1" applyBorder="1"/>
    <xf numFmtId="3" fontId="19" fillId="0" borderId="34" xfId="0" applyNumberFormat="1" applyFont="1" applyBorder="1"/>
    <xf numFmtId="3" fontId="15" fillId="0" borderId="35" xfId="0" applyNumberFormat="1" applyFont="1" applyBorder="1" applyAlignment="1">
      <alignment horizontal="right"/>
    </xf>
    <xf numFmtId="3" fontId="15" fillId="0" borderId="36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15" fillId="0" borderId="37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3" fontId="19" fillId="0" borderId="39" xfId="0" applyNumberFormat="1" applyFont="1" applyBorder="1"/>
    <xf numFmtId="3" fontId="25" fillId="0" borderId="21" xfId="0" applyNumberFormat="1" applyFont="1" applyBorder="1"/>
    <xf numFmtId="3" fontId="22" fillId="4" borderId="28" xfId="0" applyNumberFormat="1" applyFont="1" applyFill="1" applyBorder="1"/>
    <xf numFmtId="3" fontId="22" fillId="4" borderId="25" xfId="0" applyNumberFormat="1" applyFont="1" applyFill="1" applyBorder="1"/>
    <xf numFmtId="3" fontId="24" fillId="0" borderId="40" xfId="0" quotePrefix="1" applyNumberFormat="1" applyFont="1" applyBorder="1" applyAlignment="1">
      <alignment horizontal="right"/>
    </xf>
    <xf numFmtId="3" fontId="24" fillId="0" borderId="41" xfId="0" quotePrefix="1" applyNumberFormat="1" applyFont="1" applyBorder="1" applyAlignment="1">
      <alignment horizontal="right"/>
    </xf>
    <xf numFmtId="3" fontId="24" fillId="0" borderId="33" xfId="0" quotePrefix="1" applyNumberFormat="1" applyFont="1" applyBorder="1" applyAlignment="1">
      <alignment horizontal="right"/>
    </xf>
    <xf numFmtId="3" fontId="24" fillId="0" borderId="42" xfId="0" quotePrefix="1" applyNumberFormat="1" applyFont="1" applyBorder="1" applyAlignment="1">
      <alignment horizontal="right"/>
    </xf>
    <xf numFmtId="3" fontId="24" fillId="0" borderId="43" xfId="0" quotePrefix="1" applyNumberFormat="1" applyFont="1" applyBorder="1" applyAlignment="1">
      <alignment horizontal="right"/>
    </xf>
    <xf numFmtId="3" fontId="26" fillId="0" borderId="44" xfId="0" quotePrefix="1" applyNumberFormat="1" applyFont="1" applyBorder="1" applyAlignment="1">
      <alignment horizontal="right"/>
    </xf>
    <xf numFmtId="3" fontId="24" fillId="0" borderId="45" xfId="0" quotePrefix="1" applyNumberFormat="1" applyFont="1" applyBorder="1" applyAlignment="1">
      <alignment horizontal="right"/>
    </xf>
    <xf numFmtId="3" fontId="24" fillId="0" borderId="31" xfId="0" quotePrefix="1" applyNumberFormat="1" applyFont="1" applyBorder="1" applyAlignment="1">
      <alignment horizontal="right"/>
    </xf>
    <xf numFmtId="3" fontId="24" fillId="0" borderId="46" xfId="0" quotePrefix="1" applyNumberFormat="1" applyFont="1" applyBorder="1" applyAlignment="1">
      <alignment horizontal="right"/>
    </xf>
    <xf numFmtId="3" fontId="24" fillId="0" borderId="47" xfId="0" quotePrefix="1" applyNumberFormat="1" applyFont="1" applyBorder="1" applyAlignment="1">
      <alignment horizontal="right"/>
    </xf>
    <xf numFmtId="3" fontId="22" fillId="4" borderId="31" xfId="0" applyNumberFormat="1" applyFont="1" applyFill="1" applyBorder="1"/>
    <xf numFmtId="3" fontId="22" fillId="4" borderId="20" xfId="0" applyNumberFormat="1" applyFont="1" applyFill="1" applyBorder="1"/>
    <xf numFmtId="0" fontId="19" fillId="0" borderId="34" xfId="0" applyFont="1" applyBorder="1"/>
    <xf numFmtId="3" fontId="15" fillId="0" borderId="35" xfId="0" quotePrefix="1" applyNumberFormat="1" applyFont="1" applyBorder="1" applyAlignment="1">
      <alignment horizontal="right"/>
    </xf>
    <xf numFmtId="3" fontId="24" fillId="0" borderId="36" xfId="0" quotePrefix="1" applyNumberFormat="1" applyFont="1" applyBorder="1" applyAlignment="1">
      <alignment horizontal="right"/>
    </xf>
    <xf numFmtId="3" fontId="24" fillId="0" borderId="5" xfId="0" quotePrefix="1" applyNumberFormat="1" applyFont="1" applyBorder="1" applyAlignment="1">
      <alignment horizontal="right"/>
    </xf>
    <xf numFmtId="3" fontId="24" fillId="0" borderId="37" xfId="0" quotePrefix="1" applyNumberFormat="1" applyFont="1" applyBorder="1" applyAlignment="1">
      <alignment horizontal="right"/>
    </xf>
    <xf numFmtId="3" fontId="24" fillId="0" borderId="4" xfId="0" quotePrefix="1" applyNumberFormat="1" applyFont="1" applyBorder="1" applyAlignment="1">
      <alignment horizontal="right"/>
    </xf>
    <xf numFmtId="0" fontId="32" fillId="0" borderId="25" xfId="0" applyFont="1" applyBorder="1"/>
    <xf numFmtId="0" fontId="33" fillId="0" borderId="0" xfId="0" applyFont="1"/>
    <xf numFmtId="0" fontId="32" fillId="0" borderId="20" xfId="0" applyFont="1" applyBorder="1"/>
    <xf numFmtId="3" fontId="24" fillId="0" borderId="35" xfId="0" quotePrefix="1" applyNumberFormat="1" applyFont="1" applyBorder="1" applyAlignment="1">
      <alignment horizontal="right"/>
    </xf>
    <xf numFmtId="3" fontId="19" fillId="0" borderId="20" xfId="0" applyNumberFormat="1" applyFont="1" applyBorder="1"/>
    <xf numFmtId="3" fontId="24" fillId="0" borderId="44" xfId="0" quotePrefix="1" applyNumberFormat="1" applyFont="1" applyBorder="1" applyAlignment="1">
      <alignment horizontal="right"/>
    </xf>
    <xf numFmtId="3" fontId="19" fillId="0" borderId="0" xfId="0" applyNumberFormat="1" applyFont="1"/>
    <xf numFmtId="3" fontId="25" fillId="0" borderId="39" xfId="0" applyNumberFormat="1" applyFont="1" applyBorder="1"/>
    <xf numFmtId="3" fontId="24" fillId="0" borderId="48" xfId="0" quotePrefix="1" applyNumberFormat="1" applyFont="1" applyBorder="1" applyAlignment="1">
      <alignment horizontal="right"/>
    </xf>
    <xf numFmtId="3" fontId="24" fillId="0" borderId="49" xfId="0" quotePrefix="1" applyNumberFormat="1" applyFont="1" applyBorder="1" applyAlignment="1">
      <alignment horizontal="right"/>
    </xf>
    <xf numFmtId="3" fontId="23" fillId="4" borderId="40" xfId="0" applyNumberFormat="1" applyFont="1" applyFill="1" applyBorder="1"/>
    <xf numFmtId="3" fontId="23" fillId="4" borderId="41" xfId="0" applyNumberFormat="1" applyFont="1" applyFill="1" applyBorder="1"/>
    <xf numFmtId="3" fontId="23" fillId="4" borderId="33" xfId="0" applyNumberFormat="1" applyFont="1" applyFill="1" applyBorder="1"/>
    <xf numFmtId="3" fontId="23" fillId="4" borderId="42" xfId="0" applyNumberFormat="1" applyFont="1" applyFill="1" applyBorder="1"/>
    <xf numFmtId="3" fontId="23" fillId="4" borderId="43" xfId="0" applyNumberFormat="1" applyFont="1" applyFill="1" applyBorder="1"/>
    <xf numFmtId="3" fontId="20" fillId="4" borderId="50" xfId="0" applyNumberFormat="1" applyFont="1" applyFill="1" applyBorder="1" applyAlignment="1">
      <alignment vertical="center"/>
    </xf>
    <xf numFmtId="3" fontId="20" fillId="4" borderId="51" xfId="0" applyNumberFormat="1" applyFont="1" applyFill="1" applyBorder="1" applyAlignment="1">
      <alignment vertical="center"/>
    </xf>
    <xf numFmtId="3" fontId="20" fillId="4" borderId="17" xfId="0" applyNumberFormat="1" applyFont="1" applyFill="1" applyBorder="1" applyAlignment="1">
      <alignment vertical="center"/>
    </xf>
    <xf numFmtId="3" fontId="23" fillId="4" borderId="18" xfId="0" applyNumberFormat="1" applyFont="1" applyFill="1" applyBorder="1" applyAlignment="1">
      <alignment vertical="center"/>
    </xf>
    <xf numFmtId="3" fontId="23" fillId="4" borderId="15" xfId="0" applyNumberFormat="1" applyFont="1" applyFill="1" applyBorder="1" applyAlignment="1">
      <alignment vertical="center"/>
    </xf>
    <xf numFmtId="3" fontId="23" fillId="4" borderId="13" xfId="0" applyNumberFormat="1" applyFont="1" applyFill="1" applyBorder="1" applyAlignment="1">
      <alignment vertical="center"/>
    </xf>
    <xf numFmtId="3" fontId="23" fillId="4" borderId="14" xfId="0" applyNumberFormat="1" applyFont="1" applyFill="1" applyBorder="1" applyAlignment="1">
      <alignment vertical="center"/>
    </xf>
    <xf numFmtId="3" fontId="23" fillId="4" borderId="12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 horizontal="right"/>
    </xf>
    <xf numFmtId="3" fontId="36" fillId="0" borderId="0" xfId="0" applyNumberFormat="1" applyFont="1"/>
    <xf numFmtId="3" fontId="2" fillId="0" borderId="0" xfId="0" applyNumberFormat="1" applyFont="1"/>
    <xf numFmtId="0" fontId="36" fillId="0" borderId="0" xfId="0" applyFont="1"/>
    <xf numFmtId="3" fontId="30" fillId="0" borderId="38" xfId="0" applyNumberFormat="1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3" fontId="34" fillId="0" borderId="38" xfId="0" applyNumberFormat="1" applyFont="1" applyBorder="1" applyAlignment="1">
      <alignment vertical="center" wrapText="1"/>
    </xf>
    <xf numFmtId="3" fontId="34" fillId="0" borderId="19" xfId="0" applyNumberFormat="1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3" fontId="30" fillId="0" borderId="19" xfId="0" applyNumberFormat="1" applyFont="1" applyBorder="1" applyAlignment="1">
      <alignment vertical="center"/>
    </xf>
    <xf numFmtId="3" fontId="30" fillId="0" borderId="32" xfId="0" applyNumberFormat="1" applyFont="1" applyBorder="1" applyAlignment="1">
      <alignment vertical="center"/>
    </xf>
    <xf numFmtId="3" fontId="30" fillId="0" borderId="38" xfId="0" applyNumberFormat="1" applyFont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3" fontId="22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38" fillId="0" borderId="11" xfId="1" applyFont="1" applyBorder="1" applyAlignment="1">
      <alignment horizontal="center" vertical="center" wrapText="1"/>
    </xf>
    <xf numFmtId="0" fontId="38" fillId="0" borderId="52" xfId="1" applyFont="1" applyBorder="1" applyAlignment="1">
      <alignment horizontal="center" vertical="center" wrapText="1"/>
    </xf>
    <xf numFmtId="0" fontId="38" fillId="0" borderId="53" xfId="1" applyFont="1" applyBorder="1" applyAlignment="1">
      <alignment horizontal="center" vertical="center" wrapText="1"/>
    </xf>
    <xf numFmtId="0" fontId="1" fillId="0" borderId="0" xfId="1"/>
    <xf numFmtId="0" fontId="38" fillId="0" borderId="19" xfId="1" applyFont="1" applyBorder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38" fillId="0" borderId="48" xfId="1" applyFont="1" applyBorder="1" applyAlignment="1">
      <alignment horizontal="center" vertical="center" wrapText="1"/>
    </xf>
    <xf numFmtId="0" fontId="38" fillId="0" borderId="54" xfId="1" applyFont="1" applyBorder="1" applyAlignment="1">
      <alignment horizontal="center" vertical="center" wrapText="1"/>
    </xf>
    <xf numFmtId="0" fontId="38" fillId="0" borderId="55" xfId="1" applyFont="1" applyBorder="1" applyAlignment="1">
      <alignment horizontal="center" vertical="center" wrapText="1"/>
    </xf>
    <xf numFmtId="0" fontId="38" fillId="0" borderId="56" xfId="1" applyFont="1" applyBorder="1" applyAlignment="1">
      <alignment horizontal="center" vertical="center" wrapText="1"/>
    </xf>
    <xf numFmtId="0" fontId="38" fillId="0" borderId="0" xfId="1" applyFont="1" applyAlignment="1">
      <alignment horizontal="center" vertical="center" wrapText="1"/>
    </xf>
    <xf numFmtId="0" fontId="38" fillId="0" borderId="55" xfId="1" applyFont="1" applyBorder="1" applyAlignment="1">
      <alignment horizontal="center" vertical="center" wrapText="1"/>
    </xf>
    <xf numFmtId="0" fontId="1" fillId="0" borderId="18" xfId="1" applyBorder="1"/>
    <xf numFmtId="0" fontId="1" fillId="0" borderId="50" xfId="1" applyBorder="1"/>
    <xf numFmtId="0" fontId="1" fillId="0" borderId="17" xfId="1" applyBorder="1"/>
    <xf numFmtId="0" fontId="1" fillId="0" borderId="57" xfId="1" applyBorder="1"/>
    <xf numFmtId="0" fontId="1" fillId="0" borderId="50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5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8" xfId="1" applyBorder="1" applyAlignment="1">
      <alignment horizontal="left"/>
    </xf>
    <xf numFmtId="3" fontId="1" fillId="0" borderId="11" xfId="1" applyNumberFormat="1" applyBorder="1" applyAlignment="1">
      <alignment horizontal="center" vertical="center" wrapText="1"/>
    </xf>
    <xf numFmtId="3" fontId="1" fillId="0" borderId="52" xfId="1" applyNumberFormat="1" applyBorder="1" applyAlignment="1">
      <alignment horizontal="center" vertical="center" wrapText="1"/>
    </xf>
    <xf numFmtId="3" fontId="1" fillId="0" borderId="53" xfId="1" applyNumberFormat="1" applyBorder="1" applyAlignment="1">
      <alignment horizontal="center" vertical="center" wrapText="1"/>
    </xf>
    <xf numFmtId="0" fontId="1" fillId="0" borderId="18" xfId="1" applyBorder="1" applyAlignment="1">
      <alignment horizontal="left" indent="1"/>
    </xf>
    <xf numFmtId="3" fontId="1" fillId="0" borderId="19" xfId="1" applyNumberFormat="1" applyBorder="1" applyAlignment="1">
      <alignment horizontal="center" vertical="center" wrapText="1"/>
    </xf>
    <xf numFmtId="3" fontId="1" fillId="0" borderId="0" xfId="1" applyNumberFormat="1" applyAlignment="1">
      <alignment horizontal="center" vertical="center" wrapText="1"/>
    </xf>
    <xf numFmtId="3" fontId="1" fillId="0" borderId="48" xfId="1" applyNumberFormat="1" applyBorder="1" applyAlignment="1">
      <alignment horizontal="center" vertical="center" wrapText="1"/>
    </xf>
    <xf numFmtId="0" fontId="1" fillId="0" borderId="58" xfId="1" applyBorder="1" applyAlignment="1">
      <alignment horizontal="left" indent="2"/>
    </xf>
    <xf numFmtId="0" fontId="1" fillId="0" borderId="59" xfId="1" applyBorder="1" applyAlignment="1">
      <alignment horizontal="left" indent="2"/>
    </xf>
    <xf numFmtId="0" fontId="1" fillId="0" borderId="18" xfId="1" applyBorder="1" applyAlignment="1">
      <alignment horizontal="left" indent="2"/>
    </xf>
    <xf numFmtId="0" fontId="1" fillId="0" borderId="18" xfId="1" applyBorder="1" applyAlignment="1">
      <alignment horizontal="right" vertical="center" wrapText="1"/>
    </xf>
    <xf numFmtId="3" fontId="1" fillId="0" borderId="54" xfId="1" applyNumberFormat="1" applyBorder="1" applyAlignment="1">
      <alignment horizontal="center" vertical="center" wrapText="1"/>
    </xf>
    <xf numFmtId="3" fontId="1" fillId="0" borderId="55" xfId="1" applyNumberFormat="1" applyBorder="1" applyAlignment="1">
      <alignment horizontal="center" vertical="center" wrapText="1"/>
    </xf>
    <xf numFmtId="3" fontId="1" fillId="0" borderId="56" xfId="1" applyNumberForma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0" xfId="1" applyAlignment="1">
      <alignment horizontal="left" indent="1"/>
    </xf>
    <xf numFmtId="0" fontId="1" fillId="0" borderId="0" xfId="1" applyAlignment="1">
      <alignment horizontal="right" vertical="center" wrapText="1"/>
    </xf>
    <xf numFmtId="0" fontId="39" fillId="0" borderId="11" xfId="1" applyFont="1" applyBorder="1" applyAlignment="1">
      <alignment horizontal="center" vertical="center" wrapText="1"/>
    </xf>
    <xf numFmtId="0" fontId="39" fillId="0" borderId="52" xfId="1" applyFont="1" applyBorder="1" applyAlignment="1">
      <alignment horizontal="center" vertical="center" wrapText="1"/>
    </xf>
    <xf numFmtId="0" fontId="39" fillId="0" borderId="53" xfId="1" applyFont="1" applyBorder="1" applyAlignment="1">
      <alignment horizontal="center" vertical="center" wrapText="1"/>
    </xf>
    <xf numFmtId="0" fontId="39" fillId="0" borderId="19" xfId="1" applyFont="1" applyBorder="1" applyAlignment="1">
      <alignment horizontal="center" vertical="center" wrapText="1"/>
    </xf>
    <xf numFmtId="0" fontId="39" fillId="0" borderId="0" xfId="1" applyFont="1" applyBorder="1" applyAlignment="1">
      <alignment horizontal="center" vertical="center" wrapText="1"/>
    </xf>
    <xf numFmtId="0" fontId="39" fillId="0" borderId="48" xfId="1" applyFont="1" applyBorder="1" applyAlignment="1">
      <alignment horizontal="center" vertical="center" wrapText="1"/>
    </xf>
    <xf numFmtId="0" fontId="39" fillId="0" borderId="54" xfId="1" applyFont="1" applyBorder="1" applyAlignment="1">
      <alignment horizontal="center" vertical="center" wrapText="1"/>
    </xf>
    <xf numFmtId="0" fontId="39" fillId="0" borderId="55" xfId="1" applyFont="1" applyBorder="1" applyAlignment="1">
      <alignment horizontal="center" vertical="center" wrapText="1"/>
    </xf>
    <xf numFmtId="0" fontId="39" fillId="0" borderId="56" xfId="1" applyFont="1" applyBorder="1" applyAlignment="1">
      <alignment horizontal="center" vertical="center" wrapText="1"/>
    </xf>
    <xf numFmtId="0" fontId="39" fillId="0" borderId="0" xfId="1" applyFont="1" applyBorder="1" applyAlignment="1">
      <alignment horizontal="center" vertical="center" wrapText="1"/>
    </xf>
    <xf numFmtId="0" fontId="40" fillId="0" borderId="11" xfId="1" applyFont="1" applyBorder="1" applyAlignment="1">
      <alignment horizontal="center" vertical="center" wrapText="1"/>
    </xf>
    <xf numFmtId="0" fontId="40" fillId="0" borderId="52" xfId="1" applyFont="1" applyBorder="1" applyAlignment="1">
      <alignment horizontal="center" vertical="center" wrapText="1"/>
    </xf>
    <xf numFmtId="0" fontId="40" fillId="0" borderId="53" xfId="1" applyFont="1" applyBorder="1" applyAlignment="1">
      <alignment horizontal="center" vertical="center" wrapText="1"/>
    </xf>
    <xf numFmtId="0" fontId="40" fillId="0" borderId="0" xfId="1" applyFont="1" applyAlignment="1">
      <alignment vertical="center" wrapText="1"/>
    </xf>
    <xf numFmtId="0" fontId="40" fillId="0" borderId="19" xfId="1" applyFont="1" applyBorder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0" fontId="40" fillId="0" borderId="48" xfId="1" applyFont="1" applyBorder="1" applyAlignment="1">
      <alignment horizontal="center" vertical="center" wrapText="1"/>
    </xf>
    <xf numFmtId="0" fontId="40" fillId="0" borderId="54" xfId="1" applyFont="1" applyBorder="1" applyAlignment="1">
      <alignment horizontal="center" vertical="center" wrapText="1"/>
    </xf>
    <xf numFmtId="0" fontId="40" fillId="0" borderId="55" xfId="1" applyFont="1" applyBorder="1" applyAlignment="1">
      <alignment horizontal="center" vertical="center" wrapText="1"/>
    </xf>
    <xf numFmtId="0" fontId="40" fillId="0" borderId="56" xfId="1" applyFont="1" applyBorder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0" fontId="1" fillId="0" borderId="0" xfId="1" applyAlignment="1">
      <alignment horizontal="left" indent="2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37" fillId="0" borderId="0" xfId="1" applyFont="1" applyAlignment="1">
      <alignment horizontal="left"/>
    </xf>
    <xf numFmtId="3" fontId="37" fillId="0" borderId="0" xfId="1" applyNumberFormat="1" applyFont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4" fillId="0" borderId="52" xfId="0" applyFont="1" applyBorder="1"/>
    <xf numFmtId="0" fontId="0" fillId="0" borderId="52" xfId="0" applyBorder="1"/>
    <xf numFmtId="0" fontId="0" fillId="0" borderId="53" xfId="0" applyBorder="1"/>
    <xf numFmtId="0" fontId="13" fillId="0" borderId="19" xfId="0" applyFont="1" applyBorder="1" applyAlignment="1">
      <alignment horizontal="center"/>
    </xf>
    <xf numFmtId="0" fontId="14" fillId="0" borderId="0" xfId="0" applyFont="1" applyBorder="1"/>
    <xf numFmtId="0" fontId="0" fillId="0" borderId="0" xfId="0" applyBorder="1"/>
    <xf numFmtId="0" fontId="0" fillId="0" borderId="48" xfId="0" applyBorder="1"/>
    <xf numFmtId="0" fontId="13" fillId="0" borderId="54" xfId="0" applyFont="1" applyBorder="1" applyAlignment="1">
      <alignment horizontal="center"/>
    </xf>
    <xf numFmtId="0" fontId="14" fillId="0" borderId="55" xfId="0" applyFont="1" applyBorder="1"/>
    <xf numFmtId="0" fontId="0" fillId="0" borderId="55" xfId="0" applyBorder="1"/>
    <xf numFmtId="0" fontId="0" fillId="0" borderId="56" xfId="0" applyBorder="1"/>
  </cellXfs>
  <cellStyles count="2">
    <cellStyle name="Normal" xfId="0" builtinId="0"/>
    <cellStyle name="Normal 2" xfId="1" xr:uid="{7E86F24D-967E-44B2-8918-03711DFB9E4E}"/>
  </cellStyles>
  <dxfs count="156"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/>
    </dxf>
    <dxf>
      <alignment vertical="center"/>
    </dxf>
    <dxf>
      <alignment horizontal="center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/>
    </dxf>
    <dxf>
      <alignment vertical="center"/>
    </dxf>
    <dxf>
      <alignment horizontal="center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right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34" Type="http://schemas.openxmlformats.org/officeDocument/2006/relationships/connections" Target="connection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pivotCacheDefinition" Target="pivotCache/pivotCacheDefinition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8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M%202013/REM%2017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556</v>
          </cell>
        </row>
      </sheetData>
      <sheetData sheetId="1">
        <row r="102">
          <cell r="C102">
            <v>21</v>
          </cell>
        </row>
      </sheetData>
      <sheetData sheetId="2">
        <row r="102">
          <cell r="C102">
            <v>16</v>
          </cell>
        </row>
      </sheetData>
      <sheetData sheetId="3">
        <row r="102">
          <cell r="C102">
            <v>12</v>
          </cell>
        </row>
      </sheetData>
      <sheetData sheetId="4"/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>
        <row r="102">
          <cell r="C102">
            <v>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573</v>
          </cell>
        </row>
      </sheetData>
      <sheetData sheetId="1">
        <row r="102">
          <cell r="C102">
            <v>34</v>
          </cell>
        </row>
      </sheetData>
      <sheetData sheetId="2">
        <row r="102">
          <cell r="C102">
            <v>16</v>
          </cell>
        </row>
      </sheetData>
      <sheetData sheetId="3">
        <row r="102">
          <cell r="C102">
            <v>8</v>
          </cell>
        </row>
      </sheetData>
      <sheetData sheetId="4"/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>
        <row r="102">
          <cell r="C102">
            <v>1</v>
          </cell>
        </row>
      </sheetData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552</v>
          </cell>
        </row>
      </sheetData>
      <sheetData sheetId="1">
        <row r="102">
          <cell r="C102">
            <v>14</v>
          </cell>
        </row>
      </sheetData>
      <sheetData sheetId="2">
        <row r="102">
          <cell r="C102">
            <v>16</v>
          </cell>
        </row>
      </sheetData>
      <sheetData sheetId="3">
        <row r="102">
          <cell r="C102">
            <v>11</v>
          </cell>
        </row>
      </sheetData>
      <sheetData sheetId="4"/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>
        <row r="102">
          <cell r="C102">
            <v>1</v>
          </cell>
        </row>
      </sheetData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609</v>
          </cell>
        </row>
      </sheetData>
      <sheetData sheetId="1">
        <row r="102">
          <cell r="C102">
            <v>9</v>
          </cell>
        </row>
      </sheetData>
      <sheetData sheetId="2">
        <row r="102">
          <cell r="C102">
            <v>18</v>
          </cell>
        </row>
      </sheetData>
      <sheetData sheetId="3">
        <row r="102">
          <cell r="C102">
            <v>7</v>
          </cell>
        </row>
      </sheetData>
      <sheetData sheetId="4"/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16</v>
          </cell>
        </row>
      </sheetData>
      <sheetData sheetId="1">
        <row r="46">
          <cell r="C46">
            <v>29</v>
          </cell>
        </row>
      </sheetData>
      <sheetData sheetId="2">
        <row r="46">
          <cell r="C46">
            <v>16</v>
          </cell>
        </row>
      </sheetData>
      <sheetData sheetId="3">
        <row r="46">
          <cell r="C46">
            <v>33</v>
          </cell>
        </row>
      </sheetData>
      <sheetData sheetId="4">
        <row r="46">
          <cell r="C46">
            <v>16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3</v>
          </cell>
        </row>
      </sheetData>
      <sheetData sheetId="21">
        <row r="46">
          <cell r="C46">
            <v>8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6</v>
          </cell>
        </row>
      </sheetData>
      <sheetData sheetId="25">
        <row r="46">
          <cell r="C46">
            <v>1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16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14</v>
          </cell>
        </row>
      </sheetData>
      <sheetData sheetId="1">
        <row r="46">
          <cell r="C46">
            <v>21</v>
          </cell>
        </row>
      </sheetData>
      <sheetData sheetId="2">
        <row r="46">
          <cell r="C46">
            <v>9</v>
          </cell>
        </row>
      </sheetData>
      <sheetData sheetId="3">
        <row r="46">
          <cell r="C46">
            <v>0</v>
          </cell>
        </row>
      </sheetData>
      <sheetData sheetId="4">
        <row r="46">
          <cell r="C46">
            <v>0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2</v>
          </cell>
        </row>
      </sheetData>
      <sheetData sheetId="21">
        <row r="46">
          <cell r="C46">
            <v>5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5</v>
          </cell>
        </row>
      </sheetData>
      <sheetData sheetId="25">
        <row r="46">
          <cell r="C46">
            <v>3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14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17</v>
          </cell>
        </row>
      </sheetData>
      <sheetData sheetId="1">
        <row r="46">
          <cell r="C46">
            <v>26</v>
          </cell>
        </row>
      </sheetData>
      <sheetData sheetId="2">
        <row r="46">
          <cell r="C46">
            <v>14</v>
          </cell>
        </row>
      </sheetData>
      <sheetData sheetId="3">
        <row r="46">
          <cell r="C46">
            <v>43</v>
          </cell>
        </row>
      </sheetData>
      <sheetData sheetId="4">
        <row r="46">
          <cell r="C46">
            <v>16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0</v>
          </cell>
        </row>
      </sheetData>
      <sheetData sheetId="21">
        <row r="46">
          <cell r="C46">
            <v>9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4</v>
          </cell>
        </row>
      </sheetData>
      <sheetData sheetId="25">
        <row r="46">
          <cell r="C46">
            <v>7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19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6</v>
          </cell>
        </row>
      </sheetData>
      <sheetData sheetId="1">
        <row r="46">
          <cell r="C46">
            <v>44</v>
          </cell>
        </row>
      </sheetData>
      <sheetData sheetId="2">
        <row r="46">
          <cell r="C46">
            <v>9</v>
          </cell>
        </row>
      </sheetData>
      <sheetData sheetId="3">
        <row r="46">
          <cell r="C46">
            <v>45</v>
          </cell>
        </row>
      </sheetData>
      <sheetData sheetId="4">
        <row r="46">
          <cell r="C46">
            <v>19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0</v>
          </cell>
        </row>
      </sheetData>
      <sheetData sheetId="21">
        <row r="46">
          <cell r="C46">
            <v>8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0</v>
          </cell>
        </row>
      </sheetData>
      <sheetData sheetId="25">
        <row r="46">
          <cell r="C46">
            <v>0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16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11</v>
          </cell>
        </row>
      </sheetData>
      <sheetData sheetId="1">
        <row r="46">
          <cell r="C46">
            <v>40</v>
          </cell>
        </row>
      </sheetData>
      <sheetData sheetId="2">
        <row r="46">
          <cell r="C46">
            <v>7</v>
          </cell>
        </row>
      </sheetData>
      <sheetData sheetId="3">
        <row r="46">
          <cell r="C46">
            <v>32</v>
          </cell>
        </row>
      </sheetData>
      <sheetData sheetId="4">
        <row r="46">
          <cell r="C46">
            <v>19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1</v>
          </cell>
        </row>
      </sheetData>
      <sheetData sheetId="21">
        <row r="46">
          <cell r="C46">
            <v>10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0</v>
          </cell>
        </row>
      </sheetData>
      <sheetData sheetId="25">
        <row r="46">
          <cell r="C46">
            <v>7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5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12</v>
          </cell>
        </row>
      </sheetData>
      <sheetData sheetId="1">
        <row r="46">
          <cell r="C46">
            <v>31</v>
          </cell>
        </row>
      </sheetData>
      <sheetData sheetId="2">
        <row r="46">
          <cell r="C46">
            <v>7</v>
          </cell>
        </row>
      </sheetData>
      <sheetData sheetId="3">
        <row r="46">
          <cell r="C46">
            <v>46</v>
          </cell>
        </row>
      </sheetData>
      <sheetData sheetId="4">
        <row r="46">
          <cell r="C46">
            <v>12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0</v>
          </cell>
        </row>
      </sheetData>
      <sheetData sheetId="21">
        <row r="46">
          <cell r="C46">
            <v>6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0</v>
          </cell>
        </row>
      </sheetData>
      <sheetData sheetId="25">
        <row r="46">
          <cell r="C46">
            <v>0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6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14</v>
          </cell>
        </row>
      </sheetData>
      <sheetData sheetId="1">
        <row r="46">
          <cell r="C46">
            <v>30</v>
          </cell>
        </row>
      </sheetData>
      <sheetData sheetId="2">
        <row r="46">
          <cell r="C46">
            <v>8</v>
          </cell>
        </row>
      </sheetData>
      <sheetData sheetId="3">
        <row r="46">
          <cell r="C46">
            <v>36</v>
          </cell>
        </row>
      </sheetData>
      <sheetData sheetId="4">
        <row r="46">
          <cell r="C46">
            <v>8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0</v>
          </cell>
        </row>
      </sheetData>
      <sheetData sheetId="21">
        <row r="46">
          <cell r="C46">
            <v>5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0</v>
          </cell>
        </row>
      </sheetData>
      <sheetData sheetId="25">
        <row r="46">
          <cell r="C46">
            <v>3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0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365</v>
          </cell>
        </row>
      </sheetData>
      <sheetData sheetId="1">
        <row r="102">
          <cell r="C102">
            <v>29</v>
          </cell>
        </row>
      </sheetData>
      <sheetData sheetId="2">
        <row r="102">
          <cell r="C102">
            <v>17</v>
          </cell>
        </row>
      </sheetData>
      <sheetData sheetId="3">
        <row r="102">
          <cell r="C102">
            <v>22</v>
          </cell>
        </row>
      </sheetData>
      <sheetData sheetId="4">
        <row r="102">
          <cell r="C102">
            <v>2</v>
          </cell>
        </row>
      </sheetData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13</v>
          </cell>
        </row>
      </sheetData>
      <sheetData sheetId="1">
        <row r="46">
          <cell r="C46">
            <v>32</v>
          </cell>
        </row>
      </sheetData>
      <sheetData sheetId="2">
        <row r="46">
          <cell r="C46">
            <v>4</v>
          </cell>
        </row>
      </sheetData>
      <sheetData sheetId="3">
        <row r="46">
          <cell r="C46">
            <v>34</v>
          </cell>
        </row>
      </sheetData>
      <sheetData sheetId="4">
        <row r="46">
          <cell r="C46">
            <v>13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0</v>
          </cell>
        </row>
      </sheetData>
      <sheetData sheetId="21">
        <row r="46">
          <cell r="C46">
            <v>6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0</v>
          </cell>
        </row>
      </sheetData>
      <sheetData sheetId="25">
        <row r="46">
          <cell r="C46">
            <v>3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3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10</v>
          </cell>
        </row>
      </sheetData>
      <sheetData sheetId="1">
        <row r="46">
          <cell r="C46">
            <v>31</v>
          </cell>
        </row>
      </sheetData>
      <sheetData sheetId="2">
        <row r="46">
          <cell r="C46">
            <v>13</v>
          </cell>
        </row>
      </sheetData>
      <sheetData sheetId="3">
        <row r="46">
          <cell r="C46">
            <v>26</v>
          </cell>
        </row>
      </sheetData>
      <sheetData sheetId="4">
        <row r="46">
          <cell r="C46">
            <v>9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0</v>
          </cell>
        </row>
      </sheetData>
      <sheetData sheetId="21">
        <row r="46">
          <cell r="C46">
            <v>16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0</v>
          </cell>
        </row>
      </sheetData>
      <sheetData sheetId="25">
        <row r="46">
          <cell r="C46">
            <v>0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9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18</v>
          </cell>
        </row>
      </sheetData>
      <sheetData sheetId="1">
        <row r="46">
          <cell r="C46">
            <v>25</v>
          </cell>
        </row>
      </sheetData>
      <sheetData sheetId="2">
        <row r="46">
          <cell r="C46">
            <v>9</v>
          </cell>
        </row>
      </sheetData>
      <sheetData sheetId="3">
        <row r="46">
          <cell r="C46">
            <v>46</v>
          </cell>
        </row>
      </sheetData>
      <sheetData sheetId="4">
        <row r="46">
          <cell r="C46">
            <v>14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1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0</v>
          </cell>
        </row>
      </sheetData>
      <sheetData sheetId="21">
        <row r="46">
          <cell r="C46">
            <v>9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0</v>
          </cell>
        </row>
      </sheetData>
      <sheetData sheetId="25">
        <row r="46">
          <cell r="C46">
            <v>1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3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8</v>
          </cell>
        </row>
      </sheetData>
      <sheetData sheetId="1">
        <row r="46">
          <cell r="C46">
            <v>19</v>
          </cell>
        </row>
      </sheetData>
      <sheetData sheetId="2">
        <row r="46">
          <cell r="C46">
            <v>7</v>
          </cell>
        </row>
      </sheetData>
      <sheetData sheetId="3">
        <row r="46">
          <cell r="C46">
            <v>14</v>
          </cell>
        </row>
      </sheetData>
      <sheetData sheetId="4">
        <row r="46">
          <cell r="C46">
            <v>6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0</v>
          </cell>
        </row>
      </sheetData>
      <sheetData sheetId="21">
        <row r="46">
          <cell r="C46">
            <v>3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1</v>
          </cell>
        </row>
      </sheetData>
      <sheetData sheetId="25">
        <row r="46">
          <cell r="C46">
            <v>0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6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AUREGUI"/>
      <sheetName val="MLOPETEGUI"/>
      <sheetName val="RALTO"/>
      <sheetName val="OVEJERIA"/>
      <sheetName val="PALEGRE"/>
      <sheetName val="Quinto"/>
      <sheetName val="MRodriguez"/>
      <sheetName val="Murrinumo"/>
      <sheetName val="Total-Consultorios"/>
      <sheetName val="Cancura"/>
      <sheetName val="Pichi Damas"/>
      <sheetName val="TOTAL-POSTAS"/>
      <sheetName val="TOTAL-DSMO"/>
      <sheetName val="DSPU-C"/>
      <sheetName val="DSPU-P"/>
      <sheetName val="TOTAL-DSPU"/>
      <sheetName val="CESFAM-RN"/>
      <sheetName val="CECOF-RIO NEGRO"/>
      <sheetName val="PSR-HUILMA"/>
      <sheetName val="DSRN"/>
      <sheetName val="DSPO"/>
      <sheetName val="DSSPA-C"/>
      <sheetName val="DSSPA-P"/>
      <sheetName val="TOTAL-DSSPA"/>
      <sheetName val="DSSJUAN-C"/>
      <sheetName val="DSSJUAN-C2"/>
      <sheetName val="DSSJUAN-P"/>
      <sheetName val="TOTAL-DSSJUAN"/>
      <sheetName val="DSPUYE-C"/>
      <sheetName val="DSPUYE-P"/>
      <sheetName val="CECOF-EL ENCANTO"/>
      <sheetName val="TOTAL-DSPUYE"/>
      <sheetName val="CONSOLIDADO"/>
    </sheetNames>
    <sheetDataSet>
      <sheetData sheetId="0">
        <row r="46">
          <cell r="C46">
            <v>16</v>
          </cell>
        </row>
      </sheetData>
      <sheetData sheetId="1">
        <row r="46">
          <cell r="C46">
            <v>27</v>
          </cell>
        </row>
      </sheetData>
      <sheetData sheetId="2">
        <row r="46">
          <cell r="C46">
            <v>10</v>
          </cell>
        </row>
      </sheetData>
      <sheetData sheetId="3">
        <row r="46">
          <cell r="C46">
            <v>19</v>
          </cell>
        </row>
      </sheetData>
      <sheetData sheetId="4">
        <row r="46">
          <cell r="C46">
            <v>6</v>
          </cell>
        </row>
      </sheetData>
      <sheetData sheetId="5">
        <row r="46">
          <cell r="C46">
            <v>0</v>
          </cell>
        </row>
      </sheetData>
      <sheetData sheetId="6">
        <row r="46">
          <cell r="C46">
            <v>0</v>
          </cell>
        </row>
      </sheetData>
      <sheetData sheetId="7">
        <row r="46">
          <cell r="C46">
            <v>0</v>
          </cell>
        </row>
      </sheetData>
      <sheetData sheetId="8"/>
      <sheetData sheetId="9"/>
      <sheetData sheetId="10"/>
      <sheetData sheetId="11">
        <row r="46">
          <cell r="C46">
            <v>0</v>
          </cell>
        </row>
      </sheetData>
      <sheetData sheetId="12"/>
      <sheetData sheetId="13">
        <row r="46">
          <cell r="C46">
            <v>0</v>
          </cell>
        </row>
      </sheetData>
      <sheetData sheetId="14">
        <row r="46">
          <cell r="C46">
            <v>0</v>
          </cell>
        </row>
      </sheetData>
      <sheetData sheetId="15"/>
      <sheetData sheetId="16">
        <row r="46">
          <cell r="C46">
            <v>0</v>
          </cell>
        </row>
      </sheetData>
      <sheetData sheetId="17">
        <row r="46">
          <cell r="C46">
            <v>0</v>
          </cell>
        </row>
      </sheetData>
      <sheetData sheetId="18">
        <row r="46">
          <cell r="C46">
            <v>0</v>
          </cell>
        </row>
      </sheetData>
      <sheetData sheetId="19"/>
      <sheetData sheetId="20">
        <row r="46">
          <cell r="C46">
            <v>0</v>
          </cell>
        </row>
      </sheetData>
      <sheetData sheetId="21">
        <row r="46">
          <cell r="C46">
            <v>11</v>
          </cell>
        </row>
      </sheetData>
      <sheetData sheetId="22">
        <row r="46">
          <cell r="C46">
            <v>0</v>
          </cell>
        </row>
      </sheetData>
      <sheetData sheetId="23"/>
      <sheetData sheetId="24">
        <row r="46">
          <cell r="C46">
            <v>0</v>
          </cell>
        </row>
      </sheetData>
      <sheetData sheetId="25">
        <row r="46">
          <cell r="C46">
            <v>0</v>
          </cell>
        </row>
      </sheetData>
      <sheetData sheetId="26">
        <row r="46">
          <cell r="C46">
            <v>0</v>
          </cell>
        </row>
      </sheetData>
      <sheetData sheetId="27"/>
      <sheetData sheetId="28">
        <row r="46">
          <cell r="C46">
            <v>0</v>
          </cell>
        </row>
      </sheetData>
      <sheetData sheetId="29">
        <row r="46">
          <cell r="C46">
            <v>0</v>
          </cell>
        </row>
      </sheetData>
      <sheetData sheetId="30">
        <row r="46">
          <cell r="C46">
            <v>0</v>
          </cell>
        </row>
      </sheetData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481</v>
          </cell>
        </row>
      </sheetData>
      <sheetData sheetId="1">
        <row r="102">
          <cell r="C102">
            <v>10</v>
          </cell>
        </row>
      </sheetData>
      <sheetData sheetId="2">
        <row r="102">
          <cell r="C102">
            <v>15</v>
          </cell>
        </row>
      </sheetData>
      <sheetData sheetId="3">
        <row r="102">
          <cell r="C102">
            <v>13</v>
          </cell>
        </row>
      </sheetData>
      <sheetData sheetId="4">
        <row r="102">
          <cell r="C102">
            <v>1</v>
          </cell>
        </row>
      </sheetData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>
        <row r="102">
          <cell r="C102">
            <v>2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579</v>
          </cell>
        </row>
      </sheetData>
      <sheetData sheetId="1">
        <row r="102">
          <cell r="C102">
            <v>21</v>
          </cell>
        </row>
      </sheetData>
      <sheetData sheetId="2">
        <row r="102">
          <cell r="C102">
            <v>13</v>
          </cell>
        </row>
      </sheetData>
      <sheetData sheetId="3">
        <row r="102">
          <cell r="C102">
            <v>17</v>
          </cell>
        </row>
      </sheetData>
      <sheetData sheetId="4"/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>
        <row r="102">
          <cell r="C102">
            <v>5</v>
          </cell>
        </row>
      </sheetData>
      <sheetData sheetId="8">
        <row r="102">
          <cell r="C102">
            <v>2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577</v>
          </cell>
        </row>
      </sheetData>
      <sheetData sheetId="1">
        <row r="102">
          <cell r="C102">
            <v>9</v>
          </cell>
        </row>
      </sheetData>
      <sheetData sheetId="2">
        <row r="102">
          <cell r="C102">
            <v>13</v>
          </cell>
        </row>
      </sheetData>
      <sheetData sheetId="3">
        <row r="102">
          <cell r="C102">
            <v>11</v>
          </cell>
        </row>
      </sheetData>
      <sheetData sheetId="4"/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400</v>
          </cell>
        </row>
      </sheetData>
      <sheetData sheetId="1">
        <row r="102">
          <cell r="C102">
            <v>14</v>
          </cell>
        </row>
      </sheetData>
      <sheetData sheetId="2">
        <row r="102">
          <cell r="C102">
            <v>7</v>
          </cell>
        </row>
      </sheetData>
      <sheetData sheetId="3">
        <row r="102">
          <cell r="C102">
            <v>6</v>
          </cell>
        </row>
      </sheetData>
      <sheetData sheetId="4"/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501</v>
          </cell>
        </row>
      </sheetData>
      <sheetData sheetId="1">
        <row r="102">
          <cell r="C102">
            <v>3</v>
          </cell>
        </row>
      </sheetData>
      <sheetData sheetId="2">
        <row r="102">
          <cell r="C102">
            <v>8</v>
          </cell>
        </row>
      </sheetData>
      <sheetData sheetId="3">
        <row r="102">
          <cell r="C102">
            <v>3</v>
          </cell>
        </row>
      </sheetData>
      <sheetData sheetId="4"/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512</v>
          </cell>
        </row>
      </sheetData>
      <sheetData sheetId="1">
        <row r="102">
          <cell r="C102">
            <v>5</v>
          </cell>
        </row>
      </sheetData>
      <sheetData sheetId="2">
        <row r="102">
          <cell r="C102">
            <v>6</v>
          </cell>
        </row>
      </sheetData>
      <sheetData sheetId="3">
        <row r="102">
          <cell r="C102">
            <v>9</v>
          </cell>
        </row>
      </sheetData>
      <sheetData sheetId="4">
        <row r="102">
          <cell r="C102">
            <v>1</v>
          </cell>
        </row>
      </sheetData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>
        <row r="102">
          <cell r="C102">
            <v>2</v>
          </cell>
        </row>
      </sheetData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O"/>
      <sheetName val="HPU"/>
      <sheetName val="HRN"/>
      <sheetName val="HPO"/>
      <sheetName val="HQUILA"/>
      <sheetName val="PSR-CURRI"/>
      <sheetName val="PSR-PUCOP"/>
      <sheetName val="HSJUAN"/>
      <sheetName val="PSR-CUINCO"/>
      <sheetName val="REHAB-PQUE"/>
      <sheetName val="CONSOLIDADO"/>
    </sheetNames>
    <sheetDataSet>
      <sheetData sheetId="0">
        <row r="102">
          <cell r="C102">
            <v>545</v>
          </cell>
        </row>
      </sheetData>
      <sheetData sheetId="1">
        <row r="102">
          <cell r="C102">
            <v>7</v>
          </cell>
        </row>
      </sheetData>
      <sheetData sheetId="2">
        <row r="102">
          <cell r="C102">
            <v>15</v>
          </cell>
        </row>
      </sheetData>
      <sheetData sheetId="3">
        <row r="102">
          <cell r="C102">
            <v>7</v>
          </cell>
        </row>
      </sheetData>
      <sheetData sheetId="4"/>
      <sheetData sheetId="5">
        <row r="92">
          <cell r="C92">
            <v>0</v>
          </cell>
        </row>
      </sheetData>
      <sheetData sheetId="6">
        <row r="92">
          <cell r="C92">
            <v>0</v>
          </cell>
        </row>
      </sheetData>
      <sheetData sheetId="7"/>
      <sheetData sheetId="8">
        <row r="102">
          <cell r="C102">
            <v>2</v>
          </cell>
        </row>
      </sheetData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068.48725046296" createdVersion="6" refreshedVersion="6" minRefreshableVersion="3" recordCount="303" xr:uid="{BFEDB21A-A1EC-4003-8BA7-8AB442EBE74A}">
  <cacheSource type="external" connectionId="2"/>
  <cacheFields count="13">
    <cacheField name="Id" numFmtId="0" sqlType="4">
      <sharedItems containsSemiMixedTypes="0" containsString="0" containsNumber="1" containsInteger="1" minValue="1" maxValue="303"/>
    </cacheField>
    <cacheField name="IQ" numFmtId="0" sqlType="12">
      <sharedItems count="4">
        <s v="1. IQ MAYORES: Cirugia mayor NO ambulatoria"/>
        <s v="2. IQ MAYORES: Cirugia mayor ambulatoria"/>
        <s v="1. IQ MENORES: Menores"/>
        <s v="IQ MENORES"/>
      </sharedItems>
    </cacheField>
    <cacheField name="TIPO" numFmtId="0" sqlType="12">
      <sharedItems count="5">
        <s v="A. IQ ELECTIVAS"/>
        <s v="B. IQ URGENCIAS"/>
        <s v="C. IQ MENORES"/>
        <s v="detalle"/>
        <s v="TOTAL IQ MENORES"/>
      </sharedItems>
    </cacheField>
    <cacheField name="DETALLE" numFmtId="0" sqlType="12">
      <sharedItems count="3">
        <s v=".."/>
        <s v="..."/>
        <s v="Detalle"/>
      </sharedItems>
    </cacheField>
    <cacheField name="Codigopres" numFmtId="0" sqlType="12">
      <sharedItems count="9">
        <s v="17170900"/>
        <s v="17180100"/>
        <s v="17180200"/>
        <s v="17180300"/>
        <s v="17180400"/>
        <s v="17180500"/>
        <s v="17180600"/>
        <s v="18040100"/>
        <s v="18040200"/>
      </sharedItems>
    </cacheField>
    <cacheField name="Comuna" numFmtId="0" sqlType="12">
      <sharedItems count="7">
        <s v="PURRANQUE"/>
        <s v="OSORNO"/>
        <s v="PUERTO OCTAY"/>
        <s v="SAN PABLO"/>
        <s v="RÍO NEGRO"/>
        <s v="SAN JUAN DE LA COSTA"/>
        <s v="PUYEHUE"/>
      </sharedItems>
    </cacheField>
    <cacheField name="Mes" numFmtId="0" sqlType="12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no" numFmtId="0" sqlType="4">
      <sharedItems containsSemiMixedTypes="0" containsString="0" containsNumber="1" containsInteger="1" minValue="2015" maxValue="2015" count="1">
        <n v="2015"/>
      </sharedItems>
    </cacheField>
    <cacheField name="Establecimiento" numFmtId="0" sqlType="-1">
      <sharedItems count="18">
        <s v="Hospital de Purranque"/>
        <s v="Hospital Base San José de Osorno"/>
        <s v="Hospital de Puerto Octay"/>
        <s v="Hospital Del Perpetuo Socorro de Quilacahuín"/>
        <s v="Hospital de Rio Negro"/>
        <s v="Hospital Misión San Juan de la Costa"/>
        <s v="Posta de Salud Rural Cuinco"/>
        <s v="Centro de Salud Familiar Entre Lagos"/>
        <s v="Centro de Salud Familiar Dr. Marcelo Lopetegui"/>
        <s v="Centro de Salud Familiar Rahue Alto"/>
        <s v="Centro de Salud Familiar Bahía Mansa"/>
        <s v="Centro de Salud Familiar Pampa Alegre"/>
        <s v="Centro de Salud Familiar Dr. Pedro Jáuregui"/>
        <s v="Centro Comunitario de Salud Familiar El Encanto"/>
        <s v="Centro de Salud Familiar San Pablo"/>
        <s v="Centro de Salud Familiar Ovejería"/>
        <s v="Posta de Salud Rural Cascadas"/>
        <s v="Centro de Salud Familiar Puaucho"/>
      </sharedItems>
    </cacheField>
    <cacheField name="Idestablec" numFmtId="0" sqlType="12">
      <sharedItems count="18">
        <s v="123101"/>
        <s v="123100"/>
        <s v="123103"/>
        <s v="123105"/>
        <s v="123102"/>
        <s v="123104"/>
        <s v="123402"/>
        <s v="123304"/>
        <s v="123301"/>
        <s v="123303"/>
        <s v="123311"/>
        <s v="123306"/>
        <s v="123300"/>
        <s v="123705"/>
        <s v="123305"/>
        <s v="123302"/>
        <s v="123423"/>
        <s v="123312"/>
      </sharedItems>
    </cacheField>
    <cacheField name="Linea" numFmtId="0" sqlType="12">
      <sharedItems count="9">
        <s v="96"/>
        <s v="97"/>
        <s v="98"/>
        <s v="99"/>
        <s v="100"/>
        <s v="101"/>
        <s v="102"/>
        <s v="50"/>
        <s v="51"/>
      </sharedItems>
    </cacheField>
    <cacheField name="Restultado" numFmtId="0" sqlType="8">
      <sharedItems containsString="0" containsBlank="1" containsNumber="1" containsInteger="1" minValue="1" maxValue="681"/>
    </cacheField>
    <cacheField name="Restultado2" numFmtId="0" sqlType="8">
      <sharedItems containsString="0" containsBlank="1" containsNumber="1" containsInteger="1" minValue="1" maxValue="6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068.477808564814" createdVersion="6" refreshedVersion="6" minRefreshableVersion="3" recordCount="314" xr:uid="{EB9545CC-4528-475A-B4C1-4969FE6DF286}">
  <cacheSource type="external" connectionId="1"/>
  <cacheFields count="13">
    <cacheField name="Id" numFmtId="0" sqlType="4">
      <sharedItems containsSemiMixedTypes="0" containsString="0" containsNumber="1" containsInteger="1" minValue="1" maxValue="314"/>
    </cacheField>
    <cacheField name="IQ" numFmtId="0" sqlType="12">
      <sharedItems count="4">
        <s v="1. IQ MAYORES: Cirugia mayor NO ambulatoria"/>
        <s v="2. IQ MAYORES: Cirugia mayor ambulatoria"/>
        <s v="1. IQ MENORES: Menores"/>
        <s v="IQ MENORES"/>
      </sharedItems>
    </cacheField>
    <cacheField name="TIPO" numFmtId="0" sqlType="12">
      <sharedItems count="5">
        <s v="A. IQ ELECTIVAS"/>
        <s v="B. IQ URGENCIAS"/>
        <s v="C. IQ MENORES"/>
        <s v="detalle"/>
        <s v="TOTAL IQ MENORES"/>
      </sharedItems>
    </cacheField>
    <cacheField name="DETALLE" numFmtId="0" sqlType="12">
      <sharedItems count="3">
        <s v=".."/>
        <s v="..."/>
        <s v="Detalle"/>
      </sharedItems>
    </cacheField>
    <cacheField name="Codigopres" numFmtId="0" sqlType="12">
      <sharedItems count="9">
        <s v="17170900"/>
        <s v="17180100"/>
        <s v="17180200"/>
        <s v="17180300"/>
        <s v="17180400"/>
        <s v="17180500"/>
        <s v="17180600"/>
        <s v="18040200"/>
        <s v="18040100"/>
      </sharedItems>
    </cacheField>
    <cacheField name="Comuna" numFmtId="0" sqlType="12">
      <sharedItems count="7">
        <s v="OSORNO"/>
        <s v="PURRANQUE"/>
        <s v="SAN JUAN DE LA COSTA"/>
        <s v="PUERTO OCTAY"/>
        <s v="RÍO NEGRO"/>
        <s v="SAN PABLO"/>
        <s v="PUYEHUE"/>
      </sharedItems>
    </cacheField>
    <cacheField name="Mes" numFmtId="0" sqlType="12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no" numFmtId="0" sqlType="4">
      <sharedItems containsSemiMixedTypes="0" containsString="0" containsNumber="1" containsInteger="1" minValue="2014" maxValue="2014" count="1">
        <n v="2014"/>
      </sharedItems>
    </cacheField>
    <cacheField name="Establecimiento" numFmtId="0" sqlType="-1">
      <sharedItems count="18">
        <s v="Hospital Base San José de Osorno"/>
        <s v="Hospital de Purranque"/>
        <s v="Posta de Salud Rural Cuinco"/>
        <s v="Hospital de Puerto Octay"/>
        <s v="Hospital de Rio Negro"/>
        <s v="Hospital Misión San Juan de la Costa"/>
        <s v="Hospital Del Perpetuo Socorro de Quilacahuín"/>
        <s v="Centro de Salud Familiar San Pablo"/>
        <s v="Centro de Salud Familiar Dr. Marcelo Lopetegui"/>
        <s v="Centro de Salud Familiar Dr. Pedro Jáuregui"/>
        <s v="Centro de Salud Familiar Bahía Mansa"/>
        <s v="Centro de Salud Familiar Puaucho"/>
        <s v="Centro de Salud Familiar Entre Lagos"/>
        <s v="Centro de Salud Familiar Ovejería"/>
        <s v="Centro de Salud Familiar Rahue Alto"/>
        <s v="Centro de Salud Familiar Pampa Alegre"/>
        <s v="Centro Comunitario de Salud Familiar El Encanto"/>
        <s v="Posta de Salud Rural Cascadas"/>
      </sharedItems>
    </cacheField>
    <cacheField name="Idestablec" numFmtId="0" sqlType="12">
      <sharedItems count="18">
        <s v="123100"/>
        <s v="123101"/>
        <s v="123402"/>
        <s v="123103"/>
        <s v="123102"/>
        <s v="123104"/>
        <s v="123105"/>
        <s v="123305"/>
        <s v="123301"/>
        <s v="123300"/>
        <s v="123311"/>
        <s v="123312"/>
        <s v="123304"/>
        <s v="123302"/>
        <s v="123303"/>
        <s v="123306"/>
        <s v="123705"/>
        <s v="123423"/>
      </sharedItems>
    </cacheField>
    <cacheField name="Linea" numFmtId="0" sqlType="12">
      <sharedItems count="9">
        <s v="96"/>
        <s v="97"/>
        <s v="98"/>
        <s v="99"/>
        <s v="100"/>
        <s v="101"/>
        <s v="102"/>
        <s v="51"/>
        <s v="50"/>
      </sharedItems>
    </cacheField>
    <cacheField name="Restultado" numFmtId="0" sqlType="8">
      <sharedItems containsString="0" containsBlank="1" containsNumber="1" containsInteger="1" minValue="1" maxValue="731"/>
    </cacheField>
    <cacheField name="Restultado2" numFmtId="0" sqlType="8">
      <sharedItems containsString="0" containsBlank="1" containsNumber="1" containsInteger="1" minValue="1" maxValue="7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3">
  <r>
    <n v="1"/>
    <x v="0"/>
    <x v="0"/>
    <x v="0"/>
    <x v="0"/>
    <x v="0"/>
    <x v="0"/>
    <x v="0"/>
    <x v="0"/>
    <x v="0"/>
    <x v="0"/>
    <n v="107"/>
    <m/>
  </r>
  <r>
    <n v="2"/>
    <x v="0"/>
    <x v="0"/>
    <x v="0"/>
    <x v="0"/>
    <x v="1"/>
    <x v="0"/>
    <x v="0"/>
    <x v="1"/>
    <x v="1"/>
    <x v="0"/>
    <n v="274"/>
    <m/>
  </r>
  <r>
    <n v="3"/>
    <x v="0"/>
    <x v="0"/>
    <x v="0"/>
    <x v="0"/>
    <x v="1"/>
    <x v="1"/>
    <x v="0"/>
    <x v="1"/>
    <x v="1"/>
    <x v="0"/>
    <n v="293"/>
    <m/>
  </r>
  <r>
    <n v="4"/>
    <x v="0"/>
    <x v="0"/>
    <x v="0"/>
    <x v="0"/>
    <x v="0"/>
    <x v="1"/>
    <x v="0"/>
    <x v="0"/>
    <x v="0"/>
    <x v="0"/>
    <n v="2"/>
    <m/>
  </r>
  <r>
    <n v="5"/>
    <x v="0"/>
    <x v="0"/>
    <x v="0"/>
    <x v="0"/>
    <x v="0"/>
    <x v="2"/>
    <x v="0"/>
    <x v="0"/>
    <x v="0"/>
    <x v="0"/>
    <n v="40"/>
    <m/>
  </r>
  <r>
    <n v="6"/>
    <x v="0"/>
    <x v="0"/>
    <x v="0"/>
    <x v="0"/>
    <x v="1"/>
    <x v="2"/>
    <x v="0"/>
    <x v="1"/>
    <x v="1"/>
    <x v="0"/>
    <n v="348"/>
    <m/>
  </r>
  <r>
    <n v="7"/>
    <x v="0"/>
    <x v="0"/>
    <x v="0"/>
    <x v="0"/>
    <x v="1"/>
    <x v="3"/>
    <x v="0"/>
    <x v="1"/>
    <x v="1"/>
    <x v="0"/>
    <n v="373"/>
    <m/>
  </r>
  <r>
    <n v="8"/>
    <x v="0"/>
    <x v="0"/>
    <x v="0"/>
    <x v="0"/>
    <x v="0"/>
    <x v="3"/>
    <x v="0"/>
    <x v="0"/>
    <x v="0"/>
    <x v="0"/>
    <n v="31"/>
    <m/>
  </r>
  <r>
    <n v="9"/>
    <x v="0"/>
    <x v="0"/>
    <x v="0"/>
    <x v="0"/>
    <x v="1"/>
    <x v="4"/>
    <x v="0"/>
    <x v="1"/>
    <x v="1"/>
    <x v="0"/>
    <n v="288"/>
    <m/>
  </r>
  <r>
    <n v="10"/>
    <x v="0"/>
    <x v="0"/>
    <x v="0"/>
    <x v="0"/>
    <x v="0"/>
    <x v="4"/>
    <x v="0"/>
    <x v="0"/>
    <x v="0"/>
    <x v="0"/>
    <n v="54"/>
    <m/>
  </r>
  <r>
    <n v="11"/>
    <x v="0"/>
    <x v="0"/>
    <x v="0"/>
    <x v="0"/>
    <x v="1"/>
    <x v="5"/>
    <x v="0"/>
    <x v="1"/>
    <x v="1"/>
    <x v="0"/>
    <n v="326"/>
    <m/>
  </r>
  <r>
    <n v="12"/>
    <x v="0"/>
    <x v="0"/>
    <x v="0"/>
    <x v="0"/>
    <x v="0"/>
    <x v="5"/>
    <x v="0"/>
    <x v="0"/>
    <x v="0"/>
    <x v="0"/>
    <n v="27"/>
    <m/>
  </r>
  <r>
    <n v="13"/>
    <x v="0"/>
    <x v="0"/>
    <x v="0"/>
    <x v="0"/>
    <x v="1"/>
    <x v="6"/>
    <x v="0"/>
    <x v="1"/>
    <x v="1"/>
    <x v="0"/>
    <n v="371"/>
    <m/>
  </r>
  <r>
    <n v="14"/>
    <x v="0"/>
    <x v="0"/>
    <x v="0"/>
    <x v="0"/>
    <x v="0"/>
    <x v="6"/>
    <x v="0"/>
    <x v="0"/>
    <x v="0"/>
    <x v="0"/>
    <n v="86"/>
    <m/>
  </r>
  <r>
    <n v="15"/>
    <x v="0"/>
    <x v="0"/>
    <x v="0"/>
    <x v="0"/>
    <x v="0"/>
    <x v="7"/>
    <x v="0"/>
    <x v="0"/>
    <x v="0"/>
    <x v="0"/>
    <n v="77"/>
    <m/>
  </r>
  <r>
    <n v="16"/>
    <x v="0"/>
    <x v="0"/>
    <x v="0"/>
    <x v="0"/>
    <x v="1"/>
    <x v="7"/>
    <x v="0"/>
    <x v="1"/>
    <x v="1"/>
    <x v="0"/>
    <n v="351"/>
    <m/>
  </r>
  <r>
    <n v="17"/>
    <x v="0"/>
    <x v="0"/>
    <x v="0"/>
    <x v="0"/>
    <x v="1"/>
    <x v="8"/>
    <x v="0"/>
    <x v="1"/>
    <x v="1"/>
    <x v="0"/>
    <n v="324"/>
    <m/>
  </r>
  <r>
    <n v="18"/>
    <x v="0"/>
    <x v="0"/>
    <x v="0"/>
    <x v="0"/>
    <x v="0"/>
    <x v="8"/>
    <x v="0"/>
    <x v="0"/>
    <x v="0"/>
    <x v="0"/>
    <n v="56"/>
    <m/>
  </r>
  <r>
    <n v="19"/>
    <x v="0"/>
    <x v="0"/>
    <x v="0"/>
    <x v="0"/>
    <x v="1"/>
    <x v="9"/>
    <x v="0"/>
    <x v="1"/>
    <x v="1"/>
    <x v="0"/>
    <n v="357"/>
    <m/>
  </r>
  <r>
    <n v="20"/>
    <x v="0"/>
    <x v="0"/>
    <x v="0"/>
    <x v="0"/>
    <x v="0"/>
    <x v="9"/>
    <x v="0"/>
    <x v="0"/>
    <x v="0"/>
    <x v="0"/>
    <n v="141"/>
    <m/>
  </r>
  <r>
    <n v="21"/>
    <x v="0"/>
    <x v="0"/>
    <x v="0"/>
    <x v="0"/>
    <x v="0"/>
    <x v="10"/>
    <x v="0"/>
    <x v="0"/>
    <x v="0"/>
    <x v="0"/>
    <n v="101"/>
    <m/>
  </r>
  <r>
    <n v="22"/>
    <x v="0"/>
    <x v="0"/>
    <x v="0"/>
    <x v="0"/>
    <x v="1"/>
    <x v="10"/>
    <x v="0"/>
    <x v="1"/>
    <x v="1"/>
    <x v="0"/>
    <n v="328"/>
    <m/>
  </r>
  <r>
    <n v="23"/>
    <x v="0"/>
    <x v="0"/>
    <x v="0"/>
    <x v="0"/>
    <x v="1"/>
    <x v="11"/>
    <x v="0"/>
    <x v="1"/>
    <x v="1"/>
    <x v="0"/>
    <n v="352"/>
    <m/>
  </r>
  <r>
    <n v="24"/>
    <x v="0"/>
    <x v="0"/>
    <x v="0"/>
    <x v="0"/>
    <x v="0"/>
    <x v="11"/>
    <x v="0"/>
    <x v="0"/>
    <x v="0"/>
    <x v="0"/>
    <n v="66"/>
    <m/>
  </r>
  <r>
    <n v="25"/>
    <x v="0"/>
    <x v="0"/>
    <x v="0"/>
    <x v="1"/>
    <x v="1"/>
    <x v="0"/>
    <x v="0"/>
    <x v="1"/>
    <x v="1"/>
    <x v="1"/>
    <n v="65"/>
    <m/>
  </r>
  <r>
    <n v="26"/>
    <x v="0"/>
    <x v="0"/>
    <x v="0"/>
    <x v="1"/>
    <x v="1"/>
    <x v="1"/>
    <x v="0"/>
    <x v="1"/>
    <x v="1"/>
    <x v="1"/>
    <n v="5"/>
    <m/>
  </r>
  <r>
    <n v="27"/>
    <x v="0"/>
    <x v="0"/>
    <x v="0"/>
    <x v="1"/>
    <x v="1"/>
    <x v="2"/>
    <x v="0"/>
    <x v="1"/>
    <x v="1"/>
    <x v="1"/>
    <n v="73"/>
    <m/>
  </r>
  <r>
    <n v="28"/>
    <x v="0"/>
    <x v="0"/>
    <x v="0"/>
    <x v="1"/>
    <x v="1"/>
    <x v="3"/>
    <x v="0"/>
    <x v="1"/>
    <x v="1"/>
    <x v="1"/>
    <n v="48"/>
    <m/>
  </r>
  <r>
    <n v="29"/>
    <x v="0"/>
    <x v="0"/>
    <x v="0"/>
    <x v="1"/>
    <x v="1"/>
    <x v="4"/>
    <x v="0"/>
    <x v="1"/>
    <x v="1"/>
    <x v="1"/>
    <n v="60"/>
    <m/>
  </r>
  <r>
    <n v="30"/>
    <x v="0"/>
    <x v="0"/>
    <x v="0"/>
    <x v="1"/>
    <x v="1"/>
    <x v="5"/>
    <x v="0"/>
    <x v="1"/>
    <x v="1"/>
    <x v="1"/>
    <n v="78"/>
    <m/>
  </r>
  <r>
    <n v="31"/>
    <x v="0"/>
    <x v="0"/>
    <x v="0"/>
    <x v="1"/>
    <x v="1"/>
    <x v="6"/>
    <x v="0"/>
    <x v="1"/>
    <x v="1"/>
    <x v="1"/>
    <n v="76"/>
    <m/>
  </r>
  <r>
    <n v="32"/>
    <x v="0"/>
    <x v="0"/>
    <x v="0"/>
    <x v="1"/>
    <x v="1"/>
    <x v="7"/>
    <x v="0"/>
    <x v="1"/>
    <x v="1"/>
    <x v="1"/>
    <n v="103"/>
    <m/>
  </r>
  <r>
    <n v="33"/>
    <x v="0"/>
    <x v="0"/>
    <x v="0"/>
    <x v="1"/>
    <x v="1"/>
    <x v="8"/>
    <x v="0"/>
    <x v="1"/>
    <x v="1"/>
    <x v="1"/>
    <n v="59"/>
    <m/>
  </r>
  <r>
    <n v="34"/>
    <x v="0"/>
    <x v="0"/>
    <x v="0"/>
    <x v="1"/>
    <x v="1"/>
    <x v="9"/>
    <x v="0"/>
    <x v="1"/>
    <x v="1"/>
    <x v="1"/>
    <n v="86"/>
    <m/>
  </r>
  <r>
    <n v="35"/>
    <x v="0"/>
    <x v="0"/>
    <x v="0"/>
    <x v="1"/>
    <x v="1"/>
    <x v="10"/>
    <x v="0"/>
    <x v="1"/>
    <x v="1"/>
    <x v="1"/>
    <n v="93"/>
    <m/>
  </r>
  <r>
    <n v="36"/>
    <x v="0"/>
    <x v="0"/>
    <x v="0"/>
    <x v="1"/>
    <x v="1"/>
    <x v="11"/>
    <x v="0"/>
    <x v="1"/>
    <x v="1"/>
    <x v="1"/>
    <n v="83"/>
    <m/>
  </r>
  <r>
    <n v="37"/>
    <x v="1"/>
    <x v="0"/>
    <x v="1"/>
    <x v="2"/>
    <x v="1"/>
    <x v="0"/>
    <x v="0"/>
    <x v="1"/>
    <x v="1"/>
    <x v="2"/>
    <n v="107"/>
    <m/>
  </r>
  <r>
    <n v="38"/>
    <x v="1"/>
    <x v="0"/>
    <x v="1"/>
    <x v="2"/>
    <x v="1"/>
    <x v="1"/>
    <x v="0"/>
    <x v="1"/>
    <x v="1"/>
    <x v="2"/>
    <n v="112"/>
    <m/>
  </r>
  <r>
    <n v="39"/>
    <x v="1"/>
    <x v="0"/>
    <x v="1"/>
    <x v="2"/>
    <x v="1"/>
    <x v="2"/>
    <x v="0"/>
    <x v="1"/>
    <x v="1"/>
    <x v="2"/>
    <n v="125"/>
    <m/>
  </r>
  <r>
    <n v="40"/>
    <x v="1"/>
    <x v="0"/>
    <x v="1"/>
    <x v="2"/>
    <x v="1"/>
    <x v="3"/>
    <x v="0"/>
    <x v="1"/>
    <x v="1"/>
    <x v="2"/>
    <n v="109"/>
    <m/>
  </r>
  <r>
    <n v="41"/>
    <x v="1"/>
    <x v="0"/>
    <x v="1"/>
    <x v="2"/>
    <x v="1"/>
    <x v="4"/>
    <x v="0"/>
    <x v="1"/>
    <x v="1"/>
    <x v="2"/>
    <n v="110"/>
    <m/>
  </r>
  <r>
    <n v="42"/>
    <x v="1"/>
    <x v="0"/>
    <x v="1"/>
    <x v="2"/>
    <x v="0"/>
    <x v="5"/>
    <x v="0"/>
    <x v="0"/>
    <x v="0"/>
    <x v="2"/>
    <n v="1"/>
    <m/>
  </r>
  <r>
    <n v="43"/>
    <x v="1"/>
    <x v="0"/>
    <x v="1"/>
    <x v="2"/>
    <x v="1"/>
    <x v="5"/>
    <x v="0"/>
    <x v="1"/>
    <x v="1"/>
    <x v="2"/>
    <n v="155"/>
    <m/>
  </r>
  <r>
    <n v="44"/>
    <x v="1"/>
    <x v="0"/>
    <x v="1"/>
    <x v="2"/>
    <x v="1"/>
    <x v="6"/>
    <x v="0"/>
    <x v="1"/>
    <x v="1"/>
    <x v="2"/>
    <n v="141"/>
    <m/>
  </r>
  <r>
    <n v="45"/>
    <x v="1"/>
    <x v="0"/>
    <x v="1"/>
    <x v="2"/>
    <x v="0"/>
    <x v="6"/>
    <x v="0"/>
    <x v="0"/>
    <x v="0"/>
    <x v="2"/>
    <n v="31"/>
    <m/>
  </r>
  <r>
    <n v="46"/>
    <x v="1"/>
    <x v="0"/>
    <x v="1"/>
    <x v="2"/>
    <x v="1"/>
    <x v="7"/>
    <x v="0"/>
    <x v="1"/>
    <x v="1"/>
    <x v="2"/>
    <n v="115"/>
    <m/>
  </r>
  <r>
    <n v="47"/>
    <x v="1"/>
    <x v="0"/>
    <x v="1"/>
    <x v="2"/>
    <x v="0"/>
    <x v="7"/>
    <x v="0"/>
    <x v="0"/>
    <x v="0"/>
    <x v="2"/>
    <n v="1"/>
    <m/>
  </r>
  <r>
    <n v="48"/>
    <x v="1"/>
    <x v="0"/>
    <x v="1"/>
    <x v="2"/>
    <x v="1"/>
    <x v="8"/>
    <x v="0"/>
    <x v="1"/>
    <x v="1"/>
    <x v="2"/>
    <n v="83"/>
    <m/>
  </r>
  <r>
    <n v="49"/>
    <x v="1"/>
    <x v="0"/>
    <x v="1"/>
    <x v="2"/>
    <x v="1"/>
    <x v="9"/>
    <x v="0"/>
    <x v="1"/>
    <x v="1"/>
    <x v="2"/>
    <n v="156"/>
    <m/>
  </r>
  <r>
    <n v="50"/>
    <x v="1"/>
    <x v="0"/>
    <x v="1"/>
    <x v="2"/>
    <x v="1"/>
    <x v="10"/>
    <x v="0"/>
    <x v="1"/>
    <x v="1"/>
    <x v="2"/>
    <n v="134"/>
    <m/>
  </r>
  <r>
    <n v="51"/>
    <x v="1"/>
    <x v="0"/>
    <x v="1"/>
    <x v="2"/>
    <x v="1"/>
    <x v="11"/>
    <x v="0"/>
    <x v="1"/>
    <x v="1"/>
    <x v="2"/>
    <n v="110"/>
    <m/>
  </r>
  <r>
    <n v="52"/>
    <x v="1"/>
    <x v="0"/>
    <x v="1"/>
    <x v="3"/>
    <x v="1"/>
    <x v="3"/>
    <x v="0"/>
    <x v="1"/>
    <x v="1"/>
    <x v="3"/>
    <n v="24"/>
    <m/>
  </r>
  <r>
    <n v="53"/>
    <x v="1"/>
    <x v="0"/>
    <x v="1"/>
    <x v="3"/>
    <x v="1"/>
    <x v="4"/>
    <x v="0"/>
    <x v="1"/>
    <x v="1"/>
    <x v="3"/>
    <n v="41"/>
    <m/>
  </r>
  <r>
    <n v="54"/>
    <x v="1"/>
    <x v="0"/>
    <x v="1"/>
    <x v="3"/>
    <x v="1"/>
    <x v="5"/>
    <x v="0"/>
    <x v="1"/>
    <x v="1"/>
    <x v="3"/>
    <n v="68"/>
    <m/>
  </r>
  <r>
    <n v="55"/>
    <x v="1"/>
    <x v="0"/>
    <x v="1"/>
    <x v="3"/>
    <x v="1"/>
    <x v="6"/>
    <x v="0"/>
    <x v="1"/>
    <x v="1"/>
    <x v="3"/>
    <n v="57"/>
    <m/>
  </r>
  <r>
    <n v="56"/>
    <x v="1"/>
    <x v="0"/>
    <x v="1"/>
    <x v="3"/>
    <x v="1"/>
    <x v="7"/>
    <x v="0"/>
    <x v="1"/>
    <x v="1"/>
    <x v="3"/>
    <n v="56"/>
    <m/>
  </r>
  <r>
    <n v="57"/>
    <x v="1"/>
    <x v="0"/>
    <x v="1"/>
    <x v="3"/>
    <x v="1"/>
    <x v="8"/>
    <x v="0"/>
    <x v="1"/>
    <x v="1"/>
    <x v="3"/>
    <n v="48"/>
    <m/>
  </r>
  <r>
    <n v="58"/>
    <x v="1"/>
    <x v="0"/>
    <x v="1"/>
    <x v="3"/>
    <x v="1"/>
    <x v="9"/>
    <x v="0"/>
    <x v="1"/>
    <x v="1"/>
    <x v="3"/>
    <n v="46"/>
    <m/>
  </r>
  <r>
    <n v="59"/>
    <x v="1"/>
    <x v="0"/>
    <x v="1"/>
    <x v="3"/>
    <x v="1"/>
    <x v="10"/>
    <x v="0"/>
    <x v="1"/>
    <x v="1"/>
    <x v="3"/>
    <n v="38"/>
    <m/>
  </r>
  <r>
    <n v="60"/>
    <x v="1"/>
    <x v="0"/>
    <x v="1"/>
    <x v="3"/>
    <x v="1"/>
    <x v="11"/>
    <x v="0"/>
    <x v="1"/>
    <x v="1"/>
    <x v="3"/>
    <n v="23"/>
    <m/>
  </r>
  <r>
    <n v="61"/>
    <x v="0"/>
    <x v="1"/>
    <x v="1"/>
    <x v="4"/>
    <x v="1"/>
    <x v="0"/>
    <x v="0"/>
    <x v="1"/>
    <x v="1"/>
    <x v="4"/>
    <n v="266"/>
    <m/>
  </r>
  <r>
    <n v="62"/>
    <x v="0"/>
    <x v="1"/>
    <x v="1"/>
    <x v="4"/>
    <x v="1"/>
    <x v="1"/>
    <x v="0"/>
    <x v="1"/>
    <x v="1"/>
    <x v="4"/>
    <n v="221"/>
    <m/>
  </r>
  <r>
    <n v="63"/>
    <x v="0"/>
    <x v="1"/>
    <x v="1"/>
    <x v="4"/>
    <x v="1"/>
    <x v="2"/>
    <x v="0"/>
    <x v="1"/>
    <x v="1"/>
    <x v="4"/>
    <n v="225"/>
    <m/>
  </r>
  <r>
    <n v="64"/>
    <x v="0"/>
    <x v="1"/>
    <x v="1"/>
    <x v="4"/>
    <x v="1"/>
    <x v="3"/>
    <x v="0"/>
    <x v="1"/>
    <x v="1"/>
    <x v="4"/>
    <n v="274"/>
    <m/>
  </r>
  <r>
    <n v="65"/>
    <x v="0"/>
    <x v="1"/>
    <x v="1"/>
    <x v="4"/>
    <x v="1"/>
    <x v="4"/>
    <x v="0"/>
    <x v="1"/>
    <x v="1"/>
    <x v="4"/>
    <n v="232"/>
    <m/>
  </r>
  <r>
    <n v="66"/>
    <x v="0"/>
    <x v="1"/>
    <x v="1"/>
    <x v="4"/>
    <x v="1"/>
    <x v="5"/>
    <x v="0"/>
    <x v="1"/>
    <x v="1"/>
    <x v="4"/>
    <n v="225"/>
    <m/>
  </r>
  <r>
    <n v="67"/>
    <x v="0"/>
    <x v="1"/>
    <x v="1"/>
    <x v="4"/>
    <x v="1"/>
    <x v="6"/>
    <x v="0"/>
    <x v="1"/>
    <x v="1"/>
    <x v="4"/>
    <n v="236"/>
    <m/>
  </r>
  <r>
    <n v="68"/>
    <x v="0"/>
    <x v="1"/>
    <x v="1"/>
    <x v="4"/>
    <x v="1"/>
    <x v="7"/>
    <x v="0"/>
    <x v="1"/>
    <x v="1"/>
    <x v="4"/>
    <n v="215"/>
    <m/>
  </r>
  <r>
    <n v="69"/>
    <x v="0"/>
    <x v="1"/>
    <x v="1"/>
    <x v="4"/>
    <x v="1"/>
    <x v="8"/>
    <x v="0"/>
    <x v="1"/>
    <x v="1"/>
    <x v="4"/>
    <n v="210"/>
    <m/>
  </r>
  <r>
    <n v="70"/>
    <x v="0"/>
    <x v="1"/>
    <x v="1"/>
    <x v="4"/>
    <x v="1"/>
    <x v="9"/>
    <x v="0"/>
    <x v="1"/>
    <x v="1"/>
    <x v="4"/>
    <n v="230"/>
    <m/>
  </r>
  <r>
    <n v="71"/>
    <x v="0"/>
    <x v="1"/>
    <x v="1"/>
    <x v="4"/>
    <x v="1"/>
    <x v="10"/>
    <x v="0"/>
    <x v="1"/>
    <x v="1"/>
    <x v="4"/>
    <n v="230"/>
    <m/>
  </r>
  <r>
    <n v="72"/>
    <x v="0"/>
    <x v="1"/>
    <x v="1"/>
    <x v="4"/>
    <x v="1"/>
    <x v="11"/>
    <x v="0"/>
    <x v="1"/>
    <x v="1"/>
    <x v="4"/>
    <n v="207"/>
    <m/>
  </r>
  <r>
    <n v="73"/>
    <x v="1"/>
    <x v="1"/>
    <x v="1"/>
    <x v="5"/>
    <x v="1"/>
    <x v="0"/>
    <x v="0"/>
    <x v="1"/>
    <x v="1"/>
    <x v="5"/>
    <n v="20"/>
    <m/>
  </r>
  <r>
    <n v="74"/>
    <x v="1"/>
    <x v="1"/>
    <x v="1"/>
    <x v="5"/>
    <x v="1"/>
    <x v="1"/>
    <x v="0"/>
    <x v="1"/>
    <x v="1"/>
    <x v="5"/>
    <n v="17"/>
    <m/>
  </r>
  <r>
    <n v="75"/>
    <x v="1"/>
    <x v="1"/>
    <x v="1"/>
    <x v="5"/>
    <x v="1"/>
    <x v="2"/>
    <x v="0"/>
    <x v="1"/>
    <x v="1"/>
    <x v="5"/>
    <n v="21"/>
    <m/>
  </r>
  <r>
    <n v="76"/>
    <x v="1"/>
    <x v="1"/>
    <x v="1"/>
    <x v="5"/>
    <x v="1"/>
    <x v="3"/>
    <x v="0"/>
    <x v="1"/>
    <x v="1"/>
    <x v="5"/>
    <n v="18"/>
    <m/>
  </r>
  <r>
    <n v="77"/>
    <x v="1"/>
    <x v="1"/>
    <x v="1"/>
    <x v="5"/>
    <x v="1"/>
    <x v="4"/>
    <x v="0"/>
    <x v="1"/>
    <x v="1"/>
    <x v="5"/>
    <n v="31"/>
    <m/>
  </r>
  <r>
    <n v="78"/>
    <x v="1"/>
    <x v="1"/>
    <x v="1"/>
    <x v="5"/>
    <x v="1"/>
    <x v="5"/>
    <x v="0"/>
    <x v="1"/>
    <x v="1"/>
    <x v="5"/>
    <n v="9"/>
    <m/>
  </r>
  <r>
    <n v="79"/>
    <x v="1"/>
    <x v="1"/>
    <x v="1"/>
    <x v="5"/>
    <x v="1"/>
    <x v="6"/>
    <x v="0"/>
    <x v="1"/>
    <x v="1"/>
    <x v="5"/>
    <n v="14"/>
    <m/>
  </r>
  <r>
    <n v="80"/>
    <x v="1"/>
    <x v="1"/>
    <x v="1"/>
    <x v="5"/>
    <x v="1"/>
    <x v="7"/>
    <x v="0"/>
    <x v="1"/>
    <x v="1"/>
    <x v="5"/>
    <n v="10"/>
    <m/>
  </r>
  <r>
    <n v="81"/>
    <x v="1"/>
    <x v="1"/>
    <x v="1"/>
    <x v="5"/>
    <x v="1"/>
    <x v="8"/>
    <x v="0"/>
    <x v="1"/>
    <x v="1"/>
    <x v="5"/>
    <n v="19"/>
    <m/>
  </r>
  <r>
    <n v="82"/>
    <x v="1"/>
    <x v="1"/>
    <x v="1"/>
    <x v="5"/>
    <x v="1"/>
    <x v="9"/>
    <x v="0"/>
    <x v="1"/>
    <x v="1"/>
    <x v="5"/>
    <n v="6"/>
    <m/>
  </r>
  <r>
    <n v="83"/>
    <x v="1"/>
    <x v="1"/>
    <x v="1"/>
    <x v="5"/>
    <x v="2"/>
    <x v="10"/>
    <x v="0"/>
    <x v="2"/>
    <x v="2"/>
    <x v="5"/>
    <n v="1"/>
    <m/>
  </r>
  <r>
    <n v="84"/>
    <x v="1"/>
    <x v="1"/>
    <x v="1"/>
    <x v="5"/>
    <x v="1"/>
    <x v="10"/>
    <x v="0"/>
    <x v="1"/>
    <x v="1"/>
    <x v="5"/>
    <n v="4"/>
    <m/>
  </r>
  <r>
    <n v="85"/>
    <x v="1"/>
    <x v="1"/>
    <x v="1"/>
    <x v="5"/>
    <x v="1"/>
    <x v="11"/>
    <x v="0"/>
    <x v="1"/>
    <x v="1"/>
    <x v="5"/>
    <n v="22"/>
    <m/>
  </r>
  <r>
    <n v="86"/>
    <x v="2"/>
    <x v="2"/>
    <x v="2"/>
    <x v="6"/>
    <x v="3"/>
    <x v="0"/>
    <x v="0"/>
    <x v="3"/>
    <x v="3"/>
    <x v="6"/>
    <n v="1"/>
    <m/>
  </r>
  <r>
    <n v="87"/>
    <x v="2"/>
    <x v="2"/>
    <x v="2"/>
    <x v="6"/>
    <x v="2"/>
    <x v="0"/>
    <x v="0"/>
    <x v="2"/>
    <x v="2"/>
    <x v="6"/>
    <n v="12"/>
    <m/>
  </r>
  <r>
    <n v="88"/>
    <x v="2"/>
    <x v="2"/>
    <x v="2"/>
    <x v="6"/>
    <x v="4"/>
    <x v="0"/>
    <x v="0"/>
    <x v="4"/>
    <x v="4"/>
    <x v="6"/>
    <n v="9"/>
    <m/>
  </r>
  <r>
    <n v="89"/>
    <x v="2"/>
    <x v="2"/>
    <x v="2"/>
    <x v="6"/>
    <x v="1"/>
    <x v="0"/>
    <x v="0"/>
    <x v="1"/>
    <x v="1"/>
    <x v="6"/>
    <n v="563"/>
    <m/>
  </r>
  <r>
    <n v="90"/>
    <x v="2"/>
    <x v="2"/>
    <x v="2"/>
    <x v="6"/>
    <x v="0"/>
    <x v="0"/>
    <x v="0"/>
    <x v="0"/>
    <x v="0"/>
    <x v="6"/>
    <n v="38"/>
    <m/>
  </r>
  <r>
    <n v="91"/>
    <x v="2"/>
    <x v="2"/>
    <x v="2"/>
    <x v="6"/>
    <x v="0"/>
    <x v="1"/>
    <x v="0"/>
    <x v="0"/>
    <x v="0"/>
    <x v="6"/>
    <n v="7"/>
    <m/>
  </r>
  <r>
    <n v="92"/>
    <x v="2"/>
    <x v="2"/>
    <x v="2"/>
    <x v="6"/>
    <x v="4"/>
    <x v="1"/>
    <x v="0"/>
    <x v="4"/>
    <x v="4"/>
    <x v="6"/>
    <n v="10"/>
    <m/>
  </r>
  <r>
    <n v="93"/>
    <x v="2"/>
    <x v="2"/>
    <x v="2"/>
    <x v="6"/>
    <x v="1"/>
    <x v="1"/>
    <x v="0"/>
    <x v="1"/>
    <x v="1"/>
    <x v="6"/>
    <n v="510"/>
    <m/>
  </r>
  <r>
    <n v="94"/>
    <x v="2"/>
    <x v="2"/>
    <x v="2"/>
    <x v="6"/>
    <x v="2"/>
    <x v="1"/>
    <x v="0"/>
    <x v="2"/>
    <x v="2"/>
    <x v="6"/>
    <n v="7"/>
    <m/>
  </r>
  <r>
    <n v="95"/>
    <x v="2"/>
    <x v="2"/>
    <x v="2"/>
    <x v="6"/>
    <x v="4"/>
    <x v="2"/>
    <x v="0"/>
    <x v="4"/>
    <x v="4"/>
    <x v="6"/>
    <n v="11"/>
    <m/>
  </r>
  <r>
    <n v="96"/>
    <x v="2"/>
    <x v="2"/>
    <x v="2"/>
    <x v="6"/>
    <x v="1"/>
    <x v="2"/>
    <x v="0"/>
    <x v="1"/>
    <x v="1"/>
    <x v="6"/>
    <n v="681"/>
    <m/>
  </r>
  <r>
    <n v="97"/>
    <x v="2"/>
    <x v="2"/>
    <x v="2"/>
    <x v="6"/>
    <x v="2"/>
    <x v="2"/>
    <x v="0"/>
    <x v="2"/>
    <x v="2"/>
    <x v="6"/>
    <n v="11"/>
    <m/>
  </r>
  <r>
    <n v="98"/>
    <x v="2"/>
    <x v="2"/>
    <x v="2"/>
    <x v="6"/>
    <x v="0"/>
    <x v="2"/>
    <x v="0"/>
    <x v="0"/>
    <x v="0"/>
    <x v="6"/>
    <n v="38"/>
    <m/>
  </r>
  <r>
    <n v="99"/>
    <x v="2"/>
    <x v="2"/>
    <x v="2"/>
    <x v="6"/>
    <x v="5"/>
    <x v="2"/>
    <x v="0"/>
    <x v="5"/>
    <x v="5"/>
    <x v="6"/>
    <n v="6"/>
    <m/>
  </r>
  <r>
    <n v="100"/>
    <x v="2"/>
    <x v="2"/>
    <x v="2"/>
    <x v="6"/>
    <x v="1"/>
    <x v="3"/>
    <x v="0"/>
    <x v="1"/>
    <x v="1"/>
    <x v="6"/>
    <n v="643"/>
    <m/>
  </r>
  <r>
    <n v="101"/>
    <x v="2"/>
    <x v="2"/>
    <x v="2"/>
    <x v="6"/>
    <x v="0"/>
    <x v="3"/>
    <x v="0"/>
    <x v="0"/>
    <x v="0"/>
    <x v="6"/>
    <n v="66"/>
    <m/>
  </r>
  <r>
    <n v="102"/>
    <x v="2"/>
    <x v="2"/>
    <x v="2"/>
    <x v="6"/>
    <x v="4"/>
    <x v="3"/>
    <x v="0"/>
    <x v="4"/>
    <x v="4"/>
    <x v="6"/>
    <n v="22"/>
    <m/>
  </r>
  <r>
    <n v="103"/>
    <x v="2"/>
    <x v="2"/>
    <x v="2"/>
    <x v="6"/>
    <x v="5"/>
    <x v="3"/>
    <x v="0"/>
    <x v="6"/>
    <x v="6"/>
    <x v="6"/>
    <n v="1"/>
    <m/>
  </r>
  <r>
    <n v="104"/>
    <x v="2"/>
    <x v="2"/>
    <x v="2"/>
    <x v="6"/>
    <x v="2"/>
    <x v="3"/>
    <x v="0"/>
    <x v="2"/>
    <x v="2"/>
    <x v="6"/>
    <n v="7"/>
    <m/>
  </r>
  <r>
    <n v="105"/>
    <x v="2"/>
    <x v="2"/>
    <x v="2"/>
    <x v="6"/>
    <x v="5"/>
    <x v="3"/>
    <x v="0"/>
    <x v="5"/>
    <x v="5"/>
    <x v="6"/>
    <n v="2"/>
    <m/>
  </r>
  <r>
    <n v="106"/>
    <x v="2"/>
    <x v="2"/>
    <x v="2"/>
    <x v="6"/>
    <x v="4"/>
    <x v="4"/>
    <x v="0"/>
    <x v="4"/>
    <x v="4"/>
    <x v="6"/>
    <n v="23"/>
    <m/>
  </r>
  <r>
    <n v="107"/>
    <x v="2"/>
    <x v="2"/>
    <x v="2"/>
    <x v="6"/>
    <x v="0"/>
    <x v="4"/>
    <x v="0"/>
    <x v="0"/>
    <x v="0"/>
    <x v="6"/>
    <n v="61"/>
    <m/>
  </r>
  <r>
    <n v="108"/>
    <x v="2"/>
    <x v="2"/>
    <x v="2"/>
    <x v="6"/>
    <x v="5"/>
    <x v="4"/>
    <x v="0"/>
    <x v="6"/>
    <x v="6"/>
    <x v="6"/>
    <n v="1"/>
    <m/>
  </r>
  <r>
    <n v="109"/>
    <x v="2"/>
    <x v="2"/>
    <x v="2"/>
    <x v="6"/>
    <x v="1"/>
    <x v="4"/>
    <x v="0"/>
    <x v="1"/>
    <x v="1"/>
    <x v="6"/>
    <n v="550"/>
    <m/>
  </r>
  <r>
    <n v="110"/>
    <x v="2"/>
    <x v="2"/>
    <x v="2"/>
    <x v="6"/>
    <x v="2"/>
    <x v="4"/>
    <x v="0"/>
    <x v="2"/>
    <x v="2"/>
    <x v="6"/>
    <n v="8"/>
    <m/>
  </r>
  <r>
    <n v="111"/>
    <x v="2"/>
    <x v="2"/>
    <x v="2"/>
    <x v="6"/>
    <x v="4"/>
    <x v="5"/>
    <x v="0"/>
    <x v="4"/>
    <x v="4"/>
    <x v="6"/>
    <n v="27"/>
    <m/>
  </r>
  <r>
    <n v="112"/>
    <x v="2"/>
    <x v="2"/>
    <x v="2"/>
    <x v="6"/>
    <x v="5"/>
    <x v="5"/>
    <x v="0"/>
    <x v="5"/>
    <x v="5"/>
    <x v="6"/>
    <n v="2"/>
    <m/>
  </r>
  <r>
    <n v="113"/>
    <x v="2"/>
    <x v="2"/>
    <x v="2"/>
    <x v="6"/>
    <x v="0"/>
    <x v="5"/>
    <x v="0"/>
    <x v="0"/>
    <x v="0"/>
    <x v="6"/>
    <n v="40"/>
    <m/>
  </r>
  <r>
    <n v="114"/>
    <x v="2"/>
    <x v="2"/>
    <x v="2"/>
    <x v="6"/>
    <x v="1"/>
    <x v="5"/>
    <x v="0"/>
    <x v="1"/>
    <x v="1"/>
    <x v="6"/>
    <n v="549"/>
    <m/>
  </r>
  <r>
    <n v="115"/>
    <x v="2"/>
    <x v="2"/>
    <x v="2"/>
    <x v="6"/>
    <x v="2"/>
    <x v="5"/>
    <x v="0"/>
    <x v="2"/>
    <x v="2"/>
    <x v="6"/>
    <n v="9"/>
    <m/>
  </r>
  <r>
    <n v="116"/>
    <x v="2"/>
    <x v="2"/>
    <x v="2"/>
    <x v="6"/>
    <x v="2"/>
    <x v="6"/>
    <x v="0"/>
    <x v="2"/>
    <x v="2"/>
    <x v="6"/>
    <n v="9"/>
    <m/>
  </r>
  <r>
    <n v="117"/>
    <x v="2"/>
    <x v="2"/>
    <x v="2"/>
    <x v="6"/>
    <x v="1"/>
    <x v="6"/>
    <x v="0"/>
    <x v="1"/>
    <x v="1"/>
    <x v="6"/>
    <n v="634"/>
    <m/>
  </r>
  <r>
    <n v="118"/>
    <x v="2"/>
    <x v="2"/>
    <x v="2"/>
    <x v="6"/>
    <x v="4"/>
    <x v="6"/>
    <x v="0"/>
    <x v="4"/>
    <x v="4"/>
    <x v="6"/>
    <n v="11"/>
    <m/>
  </r>
  <r>
    <n v="119"/>
    <x v="2"/>
    <x v="2"/>
    <x v="2"/>
    <x v="6"/>
    <x v="0"/>
    <x v="6"/>
    <x v="0"/>
    <x v="0"/>
    <x v="0"/>
    <x v="6"/>
    <n v="20"/>
    <m/>
  </r>
  <r>
    <n v="120"/>
    <x v="2"/>
    <x v="2"/>
    <x v="2"/>
    <x v="6"/>
    <x v="4"/>
    <x v="7"/>
    <x v="0"/>
    <x v="4"/>
    <x v="4"/>
    <x v="6"/>
    <n v="21"/>
    <m/>
  </r>
  <r>
    <n v="121"/>
    <x v="2"/>
    <x v="2"/>
    <x v="2"/>
    <x v="6"/>
    <x v="1"/>
    <x v="7"/>
    <x v="0"/>
    <x v="1"/>
    <x v="1"/>
    <x v="6"/>
    <n v="591"/>
    <m/>
  </r>
  <r>
    <n v="122"/>
    <x v="2"/>
    <x v="2"/>
    <x v="2"/>
    <x v="6"/>
    <x v="0"/>
    <x v="7"/>
    <x v="0"/>
    <x v="0"/>
    <x v="0"/>
    <x v="6"/>
    <n v="53"/>
    <m/>
  </r>
  <r>
    <n v="123"/>
    <x v="2"/>
    <x v="2"/>
    <x v="2"/>
    <x v="6"/>
    <x v="2"/>
    <x v="7"/>
    <x v="0"/>
    <x v="2"/>
    <x v="2"/>
    <x v="6"/>
    <n v="6"/>
    <m/>
  </r>
  <r>
    <n v="124"/>
    <x v="2"/>
    <x v="2"/>
    <x v="2"/>
    <x v="6"/>
    <x v="1"/>
    <x v="8"/>
    <x v="0"/>
    <x v="1"/>
    <x v="1"/>
    <x v="6"/>
    <n v="490"/>
    <m/>
  </r>
  <r>
    <n v="125"/>
    <x v="2"/>
    <x v="2"/>
    <x v="2"/>
    <x v="6"/>
    <x v="2"/>
    <x v="8"/>
    <x v="0"/>
    <x v="2"/>
    <x v="2"/>
    <x v="6"/>
    <n v="6"/>
    <m/>
  </r>
  <r>
    <n v="126"/>
    <x v="2"/>
    <x v="2"/>
    <x v="2"/>
    <x v="6"/>
    <x v="4"/>
    <x v="8"/>
    <x v="0"/>
    <x v="4"/>
    <x v="4"/>
    <x v="6"/>
    <n v="23"/>
    <m/>
  </r>
  <r>
    <n v="127"/>
    <x v="2"/>
    <x v="2"/>
    <x v="2"/>
    <x v="6"/>
    <x v="0"/>
    <x v="8"/>
    <x v="0"/>
    <x v="0"/>
    <x v="0"/>
    <x v="6"/>
    <n v="39"/>
    <m/>
  </r>
  <r>
    <n v="128"/>
    <x v="2"/>
    <x v="2"/>
    <x v="2"/>
    <x v="6"/>
    <x v="5"/>
    <x v="8"/>
    <x v="0"/>
    <x v="5"/>
    <x v="5"/>
    <x v="6"/>
    <n v="2"/>
    <m/>
  </r>
  <r>
    <n v="129"/>
    <x v="2"/>
    <x v="2"/>
    <x v="2"/>
    <x v="6"/>
    <x v="0"/>
    <x v="9"/>
    <x v="0"/>
    <x v="0"/>
    <x v="0"/>
    <x v="6"/>
    <n v="35"/>
    <m/>
  </r>
  <r>
    <n v="130"/>
    <x v="2"/>
    <x v="2"/>
    <x v="2"/>
    <x v="6"/>
    <x v="2"/>
    <x v="9"/>
    <x v="0"/>
    <x v="2"/>
    <x v="2"/>
    <x v="6"/>
    <n v="1"/>
    <m/>
  </r>
  <r>
    <n v="131"/>
    <x v="2"/>
    <x v="2"/>
    <x v="2"/>
    <x v="6"/>
    <x v="5"/>
    <x v="9"/>
    <x v="0"/>
    <x v="5"/>
    <x v="5"/>
    <x v="6"/>
    <n v="2"/>
    <m/>
  </r>
  <r>
    <n v="132"/>
    <x v="2"/>
    <x v="2"/>
    <x v="2"/>
    <x v="6"/>
    <x v="4"/>
    <x v="9"/>
    <x v="0"/>
    <x v="4"/>
    <x v="4"/>
    <x v="6"/>
    <n v="21"/>
    <m/>
  </r>
  <r>
    <n v="133"/>
    <x v="2"/>
    <x v="2"/>
    <x v="2"/>
    <x v="6"/>
    <x v="1"/>
    <x v="9"/>
    <x v="0"/>
    <x v="1"/>
    <x v="1"/>
    <x v="6"/>
    <n v="566"/>
    <m/>
  </r>
  <r>
    <n v="134"/>
    <x v="2"/>
    <x v="2"/>
    <x v="2"/>
    <x v="6"/>
    <x v="1"/>
    <x v="10"/>
    <x v="0"/>
    <x v="1"/>
    <x v="1"/>
    <x v="6"/>
    <n v="514"/>
    <m/>
  </r>
  <r>
    <n v="135"/>
    <x v="2"/>
    <x v="2"/>
    <x v="2"/>
    <x v="6"/>
    <x v="0"/>
    <x v="10"/>
    <x v="0"/>
    <x v="0"/>
    <x v="0"/>
    <x v="6"/>
    <n v="50"/>
    <m/>
  </r>
  <r>
    <n v="136"/>
    <x v="2"/>
    <x v="2"/>
    <x v="2"/>
    <x v="6"/>
    <x v="4"/>
    <x v="10"/>
    <x v="0"/>
    <x v="4"/>
    <x v="4"/>
    <x v="6"/>
    <n v="25"/>
    <m/>
  </r>
  <r>
    <n v="137"/>
    <x v="2"/>
    <x v="2"/>
    <x v="2"/>
    <x v="6"/>
    <x v="2"/>
    <x v="10"/>
    <x v="0"/>
    <x v="2"/>
    <x v="2"/>
    <x v="6"/>
    <n v="7"/>
    <m/>
  </r>
  <r>
    <n v="138"/>
    <x v="2"/>
    <x v="2"/>
    <x v="2"/>
    <x v="6"/>
    <x v="2"/>
    <x v="11"/>
    <x v="0"/>
    <x v="2"/>
    <x v="2"/>
    <x v="6"/>
    <n v="3"/>
    <m/>
  </r>
  <r>
    <n v="139"/>
    <x v="2"/>
    <x v="2"/>
    <x v="2"/>
    <x v="6"/>
    <x v="1"/>
    <x v="11"/>
    <x v="0"/>
    <x v="1"/>
    <x v="1"/>
    <x v="6"/>
    <n v="555"/>
    <m/>
  </r>
  <r>
    <n v="140"/>
    <x v="2"/>
    <x v="2"/>
    <x v="2"/>
    <x v="6"/>
    <x v="0"/>
    <x v="11"/>
    <x v="0"/>
    <x v="0"/>
    <x v="0"/>
    <x v="6"/>
    <n v="27"/>
    <m/>
  </r>
  <r>
    <n v="141"/>
    <x v="2"/>
    <x v="2"/>
    <x v="2"/>
    <x v="6"/>
    <x v="4"/>
    <x v="11"/>
    <x v="0"/>
    <x v="4"/>
    <x v="4"/>
    <x v="6"/>
    <n v="27"/>
    <m/>
  </r>
  <r>
    <n v="142"/>
    <x v="3"/>
    <x v="3"/>
    <x v="2"/>
    <x v="7"/>
    <x v="6"/>
    <x v="11"/>
    <x v="0"/>
    <x v="7"/>
    <x v="7"/>
    <x v="7"/>
    <m/>
    <n v="18"/>
  </r>
  <r>
    <n v="143"/>
    <x v="3"/>
    <x v="3"/>
    <x v="2"/>
    <x v="7"/>
    <x v="1"/>
    <x v="2"/>
    <x v="0"/>
    <x v="8"/>
    <x v="8"/>
    <x v="7"/>
    <m/>
    <n v="8"/>
  </r>
  <r>
    <n v="144"/>
    <x v="3"/>
    <x v="3"/>
    <x v="2"/>
    <x v="7"/>
    <x v="1"/>
    <x v="8"/>
    <x v="0"/>
    <x v="8"/>
    <x v="8"/>
    <x v="7"/>
    <m/>
    <n v="4"/>
  </r>
  <r>
    <n v="145"/>
    <x v="3"/>
    <x v="3"/>
    <x v="2"/>
    <x v="7"/>
    <x v="1"/>
    <x v="10"/>
    <x v="0"/>
    <x v="9"/>
    <x v="9"/>
    <x v="7"/>
    <m/>
    <n v="19"/>
  </r>
  <r>
    <n v="146"/>
    <x v="3"/>
    <x v="3"/>
    <x v="2"/>
    <x v="8"/>
    <x v="1"/>
    <x v="7"/>
    <x v="0"/>
    <x v="8"/>
    <x v="8"/>
    <x v="8"/>
    <m/>
    <n v="37"/>
  </r>
  <r>
    <n v="147"/>
    <x v="3"/>
    <x v="3"/>
    <x v="2"/>
    <x v="7"/>
    <x v="1"/>
    <x v="4"/>
    <x v="0"/>
    <x v="9"/>
    <x v="9"/>
    <x v="7"/>
    <m/>
    <n v="21"/>
  </r>
  <r>
    <n v="148"/>
    <x v="3"/>
    <x v="3"/>
    <x v="2"/>
    <x v="8"/>
    <x v="5"/>
    <x v="6"/>
    <x v="0"/>
    <x v="10"/>
    <x v="10"/>
    <x v="8"/>
    <m/>
    <n v="3"/>
  </r>
  <r>
    <n v="149"/>
    <x v="3"/>
    <x v="3"/>
    <x v="2"/>
    <x v="8"/>
    <x v="1"/>
    <x v="1"/>
    <x v="0"/>
    <x v="11"/>
    <x v="11"/>
    <x v="8"/>
    <m/>
    <n v="20"/>
  </r>
  <r>
    <n v="150"/>
    <x v="3"/>
    <x v="3"/>
    <x v="2"/>
    <x v="7"/>
    <x v="1"/>
    <x v="11"/>
    <x v="0"/>
    <x v="12"/>
    <x v="12"/>
    <x v="7"/>
    <m/>
    <n v="15"/>
  </r>
  <r>
    <n v="151"/>
    <x v="3"/>
    <x v="3"/>
    <x v="2"/>
    <x v="7"/>
    <x v="1"/>
    <x v="2"/>
    <x v="0"/>
    <x v="12"/>
    <x v="12"/>
    <x v="7"/>
    <m/>
    <n v="17"/>
  </r>
  <r>
    <n v="152"/>
    <x v="3"/>
    <x v="3"/>
    <x v="2"/>
    <x v="8"/>
    <x v="6"/>
    <x v="1"/>
    <x v="0"/>
    <x v="13"/>
    <x v="13"/>
    <x v="8"/>
    <m/>
    <n v="1"/>
  </r>
  <r>
    <n v="153"/>
    <x v="3"/>
    <x v="3"/>
    <x v="2"/>
    <x v="7"/>
    <x v="1"/>
    <x v="9"/>
    <x v="0"/>
    <x v="12"/>
    <x v="12"/>
    <x v="7"/>
    <m/>
    <n v="13"/>
  </r>
  <r>
    <n v="154"/>
    <x v="3"/>
    <x v="3"/>
    <x v="2"/>
    <x v="7"/>
    <x v="1"/>
    <x v="8"/>
    <x v="0"/>
    <x v="12"/>
    <x v="12"/>
    <x v="7"/>
    <m/>
    <n v="12"/>
  </r>
  <r>
    <n v="155"/>
    <x v="3"/>
    <x v="3"/>
    <x v="2"/>
    <x v="7"/>
    <x v="6"/>
    <x v="6"/>
    <x v="0"/>
    <x v="7"/>
    <x v="7"/>
    <x v="7"/>
    <m/>
    <n v="12"/>
  </r>
  <r>
    <n v="156"/>
    <x v="3"/>
    <x v="3"/>
    <x v="2"/>
    <x v="7"/>
    <x v="1"/>
    <x v="3"/>
    <x v="0"/>
    <x v="9"/>
    <x v="9"/>
    <x v="7"/>
    <m/>
    <n v="20"/>
  </r>
  <r>
    <n v="157"/>
    <x v="3"/>
    <x v="3"/>
    <x v="2"/>
    <x v="7"/>
    <x v="1"/>
    <x v="7"/>
    <x v="0"/>
    <x v="8"/>
    <x v="8"/>
    <x v="7"/>
    <m/>
    <n v="1"/>
  </r>
  <r>
    <n v="158"/>
    <x v="3"/>
    <x v="3"/>
    <x v="2"/>
    <x v="7"/>
    <x v="1"/>
    <x v="9"/>
    <x v="0"/>
    <x v="8"/>
    <x v="8"/>
    <x v="7"/>
    <m/>
    <n v="11"/>
  </r>
  <r>
    <n v="159"/>
    <x v="3"/>
    <x v="3"/>
    <x v="2"/>
    <x v="7"/>
    <x v="1"/>
    <x v="1"/>
    <x v="0"/>
    <x v="9"/>
    <x v="9"/>
    <x v="7"/>
    <m/>
    <n v="16"/>
  </r>
  <r>
    <n v="160"/>
    <x v="3"/>
    <x v="3"/>
    <x v="2"/>
    <x v="8"/>
    <x v="3"/>
    <x v="10"/>
    <x v="0"/>
    <x v="14"/>
    <x v="14"/>
    <x v="8"/>
    <m/>
    <n v="45"/>
  </r>
  <r>
    <n v="161"/>
    <x v="3"/>
    <x v="3"/>
    <x v="2"/>
    <x v="8"/>
    <x v="1"/>
    <x v="7"/>
    <x v="0"/>
    <x v="11"/>
    <x v="11"/>
    <x v="8"/>
    <m/>
    <n v="12"/>
  </r>
  <r>
    <n v="162"/>
    <x v="3"/>
    <x v="3"/>
    <x v="2"/>
    <x v="7"/>
    <x v="1"/>
    <x v="2"/>
    <x v="0"/>
    <x v="9"/>
    <x v="9"/>
    <x v="7"/>
    <m/>
    <n v="27"/>
  </r>
  <r>
    <n v="163"/>
    <x v="3"/>
    <x v="3"/>
    <x v="2"/>
    <x v="7"/>
    <x v="1"/>
    <x v="4"/>
    <x v="0"/>
    <x v="8"/>
    <x v="8"/>
    <x v="7"/>
    <m/>
    <n v="3"/>
  </r>
  <r>
    <n v="164"/>
    <x v="3"/>
    <x v="3"/>
    <x v="2"/>
    <x v="8"/>
    <x v="1"/>
    <x v="2"/>
    <x v="0"/>
    <x v="11"/>
    <x v="11"/>
    <x v="8"/>
    <m/>
    <n v="15"/>
  </r>
  <r>
    <n v="165"/>
    <x v="3"/>
    <x v="3"/>
    <x v="2"/>
    <x v="7"/>
    <x v="6"/>
    <x v="0"/>
    <x v="0"/>
    <x v="7"/>
    <x v="7"/>
    <x v="7"/>
    <m/>
    <n v="39"/>
  </r>
  <r>
    <n v="166"/>
    <x v="3"/>
    <x v="3"/>
    <x v="2"/>
    <x v="8"/>
    <x v="5"/>
    <x v="11"/>
    <x v="0"/>
    <x v="10"/>
    <x v="10"/>
    <x v="8"/>
    <m/>
    <n v="6"/>
  </r>
  <r>
    <n v="167"/>
    <x v="3"/>
    <x v="3"/>
    <x v="2"/>
    <x v="7"/>
    <x v="6"/>
    <x v="4"/>
    <x v="0"/>
    <x v="7"/>
    <x v="7"/>
    <x v="7"/>
    <m/>
    <n v="10"/>
  </r>
  <r>
    <n v="168"/>
    <x v="3"/>
    <x v="3"/>
    <x v="2"/>
    <x v="8"/>
    <x v="3"/>
    <x v="7"/>
    <x v="0"/>
    <x v="14"/>
    <x v="14"/>
    <x v="8"/>
    <m/>
    <n v="19"/>
  </r>
  <r>
    <n v="169"/>
    <x v="3"/>
    <x v="3"/>
    <x v="2"/>
    <x v="8"/>
    <x v="5"/>
    <x v="5"/>
    <x v="0"/>
    <x v="10"/>
    <x v="10"/>
    <x v="8"/>
    <m/>
    <n v="1"/>
  </r>
  <r>
    <n v="170"/>
    <x v="3"/>
    <x v="3"/>
    <x v="2"/>
    <x v="7"/>
    <x v="1"/>
    <x v="3"/>
    <x v="0"/>
    <x v="12"/>
    <x v="12"/>
    <x v="7"/>
    <m/>
    <n v="3"/>
  </r>
  <r>
    <n v="171"/>
    <x v="3"/>
    <x v="3"/>
    <x v="2"/>
    <x v="7"/>
    <x v="1"/>
    <x v="0"/>
    <x v="0"/>
    <x v="8"/>
    <x v="8"/>
    <x v="7"/>
    <m/>
    <n v="8"/>
  </r>
  <r>
    <n v="172"/>
    <x v="3"/>
    <x v="3"/>
    <x v="2"/>
    <x v="7"/>
    <x v="6"/>
    <x v="7"/>
    <x v="0"/>
    <x v="7"/>
    <x v="7"/>
    <x v="7"/>
    <m/>
    <n v="6"/>
  </r>
  <r>
    <n v="173"/>
    <x v="3"/>
    <x v="3"/>
    <x v="2"/>
    <x v="7"/>
    <x v="1"/>
    <x v="8"/>
    <x v="0"/>
    <x v="9"/>
    <x v="9"/>
    <x v="7"/>
    <m/>
    <n v="19"/>
  </r>
  <r>
    <n v="174"/>
    <x v="3"/>
    <x v="3"/>
    <x v="2"/>
    <x v="8"/>
    <x v="5"/>
    <x v="9"/>
    <x v="0"/>
    <x v="10"/>
    <x v="10"/>
    <x v="8"/>
    <m/>
    <n v="1"/>
  </r>
  <r>
    <n v="175"/>
    <x v="3"/>
    <x v="3"/>
    <x v="2"/>
    <x v="7"/>
    <x v="1"/>
    <x v="7"/>
    <x v="0"/>
    <x v="12"/>
    <x v="12"/>
    <x v="7"/>
    <m/>
    <n v="11"/>
  </r>
  <r>
    <n v="176"/>
    <x v="3"/>
    <x v="3"/>
    <x v="2"/>
    <x v="8"/>
    <x v="3"/>
    <x v="2"/>
    <x v="0"/>
    <x v="14"/>
    <x v="14"/>
    <x v="8"/>
    <m/>
    <n v="3"/>
  </r>
  <r>
    <n v="177"/>
    <x v="3"/>
    <x v="3"/>
    <x v="2"/>
    <x v="7"/>
    <x v="1"/>
    <x v="10"/>
    <x v="0"/>
    <x v="12"/>
    <x v="12"/>
    <x v="7"/>
    <m/>
    <n v="6"/>
  </r>
  <r>
    <n v="178"/>
    <x v="3"/>
    <x v="3"/>
    <x v="2"/>
    <x v="8"/>
    <x v="3"/>
    <x v="8"/>
    <x v="0"/>
    <x v="14"/>
    <x v="14"/>
    <x v="8"/>
    <m/>
    <n v="43"/>
  </r>
  <r>
    <n v="179"/>
    <x v="3"/>
    <x v="3"/>
    <x v="2"/>
    <x v="8"/>
    <x v="1"/>
    <x v="8"/>
    <x v="0"/>
    <x v="15"/>
    <x v="15"/>
    <x v="8"/>
    <m/>
    <n v="29"/>
  </r>
  <r>
    <n v="180"/>
    <x v="3"/>
    <x v="3"/>
    <x v="2"/>
    <x v="8"/>
    <x v="5"/>
    <x v="1"/>
    <x v="0"/>
    <x v="10"/>
    <x v="10"/>
    <x v="8"/>
    <m/>
    <n v="2"/>
  </r>
  <r>
    <n v="181"/>
    <x v="3"/>
    <x v="3"/>
    <x v="2"/>
    <x v="8"/>
    <x v="1"/>
    <x v="11"/>
    <x v="0"/>
    <x v="15"/>
    <x v="15"/>
    <x v="8"/>
    <m/>
    <n v="15"/>
  </r>
  <r>
    <n v="182"/>
    <x v="3"/>
    <x v="3"/>
    <x v="2"/>
    <x v="7"/>
    <x v="1"/>
    <x v="4"/>
    <x v="0"/>
    <x v="12"/>
    <x v="12"/>
    <x v="7"/>
    <m/>
    <n v="17"/>
  </r>
  <r>
    <n v="183"/>
    <x v="3"/>
    <x v="3"/>
    <x v="2"/>
    <x v="8"/>
    <x v="1"/>
    <x v="8"/>
    <x v="0"/>
    <x v="11"/>
    <x v="11"/>
    <x v="8"/>
    <m/>
    <n v="11"/>
  </r>
  <r>
    <n v="184"/>
    <x v="3"/>
    <x v="3"/>
    <x v="2"/>
    <x v="7"/>
    <x v="1"/>
    <x v="11"/>
    <x v="0"/>
    <x v="8"/>
    <x v="8"/>
    <x v="7"/>
    <m/>
    <n v="6"/>
  </r>
  <r>
    <n v="185"/>
    <x v="3"/>
    <x v="3"/>
    <x v="2"/>
    <x v="8"/>
    <x v="1"/>
    <x v="2"/>
    <x v="0"/>
    <x v="8"/>
    <x v="8"/>
    <x v="8"/>
    <m/>
    <n v="34"/>
  </r>
  <r>
    <n v="186"/>
    <x v="3"/>
    <x v="3"/>
    <x v="2"/>
    <x v="7"/>
    <x v="1"/>
    <x v="6"/>
    <x v="0"/>
    <x v="9"/>
    <x v="9"/>
    <x v="7"/>
    <m/>
    <n v="16"/>
  </r>
  <r>
    <n v="187"/>
    <x v="3"/>
    <x v="3"/>
    <x v="2"/>
    <x v="8"/>
    <x v="1"/>
    <x v="5"/>
    <x v="0"/>
    <x v="11"/>
    <x v="11"/>
    <x v="8"/>
    <m/>
    <n v="25"/>
  </r>
  <r>
    <n v="188"/>
    <x v="3"/>
    <x v="3"/>
    <x v="2"/>
    <x v="8"/>
    <x v="1"/>
    <x v="7"/>
    <x v="0"/>
    <x v="15"/>
    <x v="15"/>
    <x v="8"/>
    <m/>
    <n v="29"/>
  </r>
  <r>
    <n v="189"/>
    <x v="3"/>
    <x v="3"/>
    <x v="2"/>
    <x v="7"/>
    <x v="1"/>
    <x v="0"/>
    <x v="0"/>
    <x v="9"/>
    <x v="9"/>
    <x v="7"/>
    <m/>
    <n v="31"/>
  </r>
  <r>
    <n v="190"/>
    <x v="3"/>
    <x v="3"/>
    <x v="2"/>
    <x v="7"/>
    <x v="1"/>
    <x v="7"/>
    <x v="0"/>
    <x v="9"/>
    <x v="9"/>
    <x v="7"/>
    <m/>
    <n v="8"/>
  </r>
  <r>
    <n v="191"/>
    <x v="3"/>
    <x v="3"/>
    <x v="2"/>
    <x v="8"/>
    <x v="1"/>
    <x v="10"/>
    <x v="0"/>
    <x v="8"/>
    <x v="8"/>
    <x v="8"/>
    <m/>
    <n v="90"/>
  </r>
  <r>
    <n v="192"/>
    <x v="3"/>
    <x v="3"/>
    <x v="2"/>
    <x v="8"/>
    <x v="1"/>
    <x v="6"/>
    <x v="0"/>
    <x v="8"/>
    <x v="8"/>
    <x v="8"/>
    <m/>
    <n v="43"/>
  </r>
  <r>
    <n v="193"/>
    <x v="3"/>
    <x v="3"/>
    <x v="2"/>
    <x v="8"/>
    <x v="3"/>
    <x v="1"/>
    <x v="0"/>
    <x v="14"/>
    <x v="14"/>
    <x v="8"/>
    <m/>
    <n v="10"/>
  </r>
  <r>
    <n v="194"/>
    <x v="3"/>
    <x v="3"/>
    <x v="2"/>
    <x v="7"/>
    <x v="1"/>
    <x v="6"/>
    <x v="0"/>
    <x v="8"/>
    <x v="8"/>
    <x v="7"/>
    <m/>
    <n v="6"/>
  </r>
  <r>
    <n v="195"/>
    <x v="3"/>
    <x v="3"/>
    <x v="2"/>
    <x v="8"/>
    <x v="5"/>
    <x v="10"/>
    <x v="0"/>
    <x v="10"/>
    <x v="10"/>
    <x v="8"/>
    <m/>
    <n v="3"/>
  </r>
  <r>
    <n v="196"/>
    <x v="3"/>
    <x v="3"/>
    <x v="2"/>
    <x v="8"/>
    <x v="1"/>
    <x v="0"/>
    <x v="0"/>
    <x v="15"/>
    <x v="15"/>
    <x v="8"/>
    <m/>
    <n v="21"/>
  </r>
  <r>
    <n v="197"/>
    <x v="3"/>
    <x v="3"/>
    <x v="2"/>
    <x v="7"/>
    <x v="1"/>
    <x v="3"/>
    <x v="0"/>
    <x v="8"/>
    <x v="8"/>
    <x v="7"/>
    <m/>
    <n v="7"/>
  </r>
  <r>
    <n v="198"/>
    <x v="3"/>
    <x v="3"/>
    <x v="2"/>
    <x v="8"/>
    <x v="1"/>
    <x v="1"/>
    <x v="0"/>
    <x v="8"/>
    <x v="8"/>
    <x v="8"/>
    <m/>
    <n v="50"/>
  </r>
  <r>
    <n v="199"/>
    <x v="3"/>
    <x v="3"/>
    <x v="2"/>
    <x v="8"/>
    <x v="1"/>
    <x v="3"/>
    <x v="0"/>
    <x v="11"/>
    <x v="11"/>
    <x v="8"/>
    <m/>
    <n v="24"/>
  </r>
  <r>
    <n v="200"/>
    <x v="3"/>
    <x v="3"/>
    <x v="2"/>
    <x v="8"/>
    <x v="3"/>
    <x v="3"/>
    <x v="0"/>
    <x v="14"/>
    <x v="14"/>
    <x v="8"/>
    <m/>
    <n v="30"/>
  </r>
  <r>
    <n v="201"/>
    <x v="3"/>
    <x v="3"/>
    <x v="2"/>
    <x v="7"/>
    <x v="6"/>
    <x v="3"/>
    <x v="0"/>
    <x v="7"/>
    <x v="7"/>
    <x v="7"/>
    <m/>
    <n v="35"/>
  </r>
  <r>
    <n v="202"/>
    <x v="3"/>
    <x v="3"/>
    <x v="2"/>
    <x v="7"/>
    <x v="6"/>
    <x v="9"/>
    <x v="0"/>
    <x v="7"/>
    <x v="7"/>
    <x v="7"/>
    <m/>
    <n v="10"/>
  </r>
  <r>
    <n v="203"/>
    <x v="3"/>
    <x v="3"/>
    <x v="2"/>
    <x v="8"/>
    <x v="1"/>
    <x v="5"/>
    <x v="0"/>
    <x v="8"/>
    <x v="8"/>
    <x v="8"/>
    <m/>
    <n v="59"/>
  </r>
  <r>
    <n v="204"/>
    <x v="3"/>
    <x v="3"/>
    <x v="2"/>
    <x v="7"/>
    <x v="6"/>
    <x v="1"/>
    <x v="0"/>
    <x v="7"/>
    <x v="7"/>
    <x v="7"/>
    <m/>
    <n v="11"/>
  </r>
  <r>
    <n v="205"/>
    <x v="3"/>
    <x v="3"/>
    <x v="2"/>
    <x v="8"/>
    <x v="3"/>
    <x v="0"/>
    <x v="0"/>
    <x v="14"/>
    <x v="14"/>
    <x v="8"/>
    <m/>
    <n v="10"/>
  </r>
  <r>
    <n v="206"/>
    <x v="3"/>
    <x v="3"/>
    <x v="2"/>
    <x v="7"/>
    <x v="1"/>
    <x v="5"/>
    <x v="0"/>
    <x v="8"/>
    <x v="8"/>
    <x v="7"/>
    <m/>
    <n v="3"/>
  </r>
  <r>
    <n v="207"/>
    <x v="3"/>
    <x v="3"/>
    <x v="2"/>
    <x v="8"/>
    <x v="1"/>
    <x v="11"/>
    <x v="0"/>
    <x v="11"/>
    <x v="11"/>
    <x v="8"/>
    <m/>
    <n v="11"/>
  </r>
  <r>
    <n v="208"/>
    <x v="3"/>
    <x v="3"/>
    <x v="2"/>
    <x v="8"/>
    <x v="5"/>
    <x v="0"/>
    <x v="0"/>
    <x v="10"/>
    <x v="10"/>
    <x v="8"/>
    <m/>
    <n v="5"/>
  </r>
  <r>
    <n v="209"/>
    <x v="3"/>
    <x v="3"/>
    <x v="2"/>
    <x v="8"/>
    <x v="3"/>
    <x v="9"/>
    <x v="0"/>
    <x v="14"/>
    <x v="14"/>
    <x v="8"/>
    <m/>
    <n v="19"/>
  </r>
  <r>
    <n v="210"/>
    <x v="3"/>
    <x v="3"/>
    <x v="2"/>
    <x v="8"/>
    <x v="1"/>
    <x v="10"/>
    <x v="0"/>
    <x v="11"/>
    <x v="11"/>
    <x v="8"/>
    <m/>
    <n v="18"/>
  </r>
  <r>
    <n v="211"/>
    <x v="3"/>
    <x v="3"/>
    <x v="2"/>
    <x v="7"/>
    <x v="1"/>
    <x v="9"/>
    <x v="0"/>
    <x v="9"/>
    <x v="9"/>
    <x v="7"/>
    <m/>
    <n v="8"/>
  </r>
  <r>
    <n v="212"/>
    <x v="3"/>
    <x v="3"/>
    <x v="2"/>
    <x v="7"/>
    <x v="1"/>
    <x v="1"/>
    <x v="0"/>
    <x v="8"/>
    <x v="8"/>
    <x v="7"/>
    <m/>
    <n v="9"/>
  </r>
  <r>
    <n v="213"/>
    <x v="3"/>
    <x v="3"/>
    <x v="2"/>
    <x v="8"/>
    <x v="1"/>
    <x v="9"/>
    <x v="0"/>
    <x v="8"/>
    <x v="8"/>
    <x v="8"/>
    <m/>
    <n v="41"/>
  </r>
  <r>
    <n v="214"/>
    <x v="3"/>
    <x v="3"/>
    <x v="2"/>
    <x v="7"/>
    <x v="3"/>
    <x v="4"/>
    <x v="0"/>
    <x v="14"/>
    <x v="14"/>
    <x v="7"/>
    <m/>
    <n v="4"/>
  </r>
  <r>
    <n v="215"/>
    <x v="3"/>
    <x v="3"/>
    <x v="2"/>
    <x v="7"/>
    <x v="1"/>
    <x v="11"/>
    <x v="0"/>
    <x v="9"/>
    <x v="9"/>
    <x v="7"/>
    <m/>
    <n v="24"/>
  </r>
  <r>
    <n v="216"/>
    <x v="3"/>
    <x v="3"/>
    <x v="2"/>
    <x v="8"/>
    <x v="5"/>
    <x v="2"/>
    <x v="0"/>
    <x v="10"/>
    <x v="10"/>
    <x v="8"/>
    <m/>
    <n v="3"/>
  </r>
  <r>
    <n v="217"/>
    <x v="3"/>
    <x v="3"/>
    <x v="2"/>
    <x v="8"/>
    <x v="5"/>
    <x v="8"/>
    <x v="0"/>
    <x v="10"/>
    <x v="10"/>
    <x v="8"/>
    <m/>
    <n v="1"/>
  </r>
  <r>
    <n v="218"/>
    <x v="3"/>
    <x v="3"/>
    <x v="2"/>
    <x v="8"/>
    <x v="3"/>
    <x v="4"/>
    <x v="0"/>
    <x v="14"/>
    <x v="14"/>
    <x v="8"/>
    <m/>
    <n v="15"/>
  </r>
  <r>
    <n v="219"/>
    <x v="3"/>
    <x v="3"/>
    <x v="2"/>
    <x v="8"/>
    <x v="1"/>
    <x v="11"/>
    <x v="0"/>
    <x v="8"/>
    <x v="8"/>
    <x v="8"/>
    <m/>
    <n v="100"/>
  </r>
  <r>
    <n v="220"/>
    <x v="3"/>
    <x v="3"/>
    <x v="2"/>
    <x v="8"/>
    <x v="3"/>
    <x v="11"/>
    <x v="0"/>
    <x v="14"/>
    <x v="14"/>
    <x v="8"/>
    <m/>
    <n v="33"/>
  </r>
  <r>
    <n v="221"/>
    <x v="3"/>
    <x v="3"/>
    <x v="2"/>
    <x v="8"/>
    <x v="1"/>
    <x v="0"/>
    <x v="0"/>
    <x v="8"/>
    <x v="8"/>
    <x v="8"/>
    <m/>
    <n v="6"/>
  </r>
  <r>
    <n v="222"/>
    <x v="3"/>
    <x v="3"/>
    <x v="2"/>
    <x v="8"/>
    <x v="5"/>
    <x v="7"/>
    <x v="0"/>
    <x v="10"/>
    <x v="10"/>
    <x v="8"/>
    <m/>
    <n v="4"/>
  </r>
  <r>
    <n v="223"/>
    <x v="3"/>
    <x v="3"/>
    <x v="2"/>
    <x v="8"/>
    <x v="1"/>
    <x v="10"/>
    <x v="0"/>
    <x v="15"/>
    <x v="15"/>
    <x v="8"/>
    <m/>
    <n v="14"/>
  </r>
  <r>
    <n v="224"/>
    <x v="3"/>
    <x v="3"/>
    <x v="2"/>
    <x v="8"/>
    <x v="1"/>
    <x v="0"/>
    <x v="0"/>
    <x v="11"/>
    <x v="11"/>
    <x v="8"/>
    <m/>
    <n v="15"/>
  </r>
  <r>
    <n v="225"/>
    <x v="3"/>
    <x v="3"/>
    <x v="2"/>
    <x v="7"/>
    <x v="6"/>
    <x v="2"/>
    <x v="0"/>
    <x v="7"/>
    <x v="7"/>
    <x v="7"/>
    <m/>
    <n v="8"/>
  </r>
  <r>
    <n v="226"/>
    <x v="3"/>
    <x v="3"/>
    <x v="2"/>
    <x v="8"/>
    <x v="1"/>
    <x v="2"/>
    <x v="0"/>
    <x v="15"/>
    <x v="15"/>
    <x v="8"/>
    <m/>
    <n v="38"/>
  </r>
  <r>
    <n v="227"/>
    <x v="3"/>
    <x v="3"/>
    <x v="2"/>
    <x v="8"/>
    <x v="1"/>
    <x v="4"/>
    <x v="0"/>
    <x v="8"/>
    <x v="8"/>
    <x v="8"/>
    <m/>
    <n v="51"/>
  </r>
  <r>
    <n v="228"/>
    <x v="3"/>
    <x v="3"/>
    <x v="2"/>
    <x v="8"/>
    <x v="1"/>
    <x v="6"/>
    <x v="0"/>
    <x v="11"/>
    <x v="11"/>
    <x v="8"/>
    <m/>
    <n v="13"/>
  </r>
  <r>
    <n v="229"/>
    <x v="3"/>
    <x v="3"/>
    <x v="2"/>
    <x v="8"/>
    <x v="3"/>
    <x v="5"/>
    <x v="0"/>
    <x v="14"/>
    <x v="14"/>
    <x v="8"/>
    <m/>
    <n v="17"/>
  </r>
  <r>
    <n v="230"/>
    <x v="3"/>
    <x v="3"/>
    <x v="2"/>
    <x v="8"/>
    <x v="1"/>
    <x v="9"/>
    <x v="0"/>
    <x v="11"/>
    <x v="11"/>
    <x v="8"/>
    <m/>
    <n v="13"/>
  </r>
  <r>
    <n v="231"/>
    <x v="3"/>
    <x v="3"/>
    <x v="2"/>
    <x v="7"/>
    <x v="1"/>
    <x v="0"/>
    <x v="0"/>
    <x v="12"/>
    <x v="12"/>
    <x v="7"/>
    <m/>
    <n v="22"/>
  </r>
  <r>
    <n v="232"/>
    <x v="3"/>
    <x v="3"/>
    <x v="2"/>
    <x v="7"/>
    <x v="1"/>
    <x v="5"/>
    <x v="0"/>
    <x v="9"/>
    <x v="9"/>
    <x v="7"/>
    <m/>
    <n v="13"/>
  </r>
  <r>
    <n v="233"/>
    <x v="3"/>
    <x v="3"/>
    <x v="2"/>
    <x v="8"/>
    <x v="1"/>
    <x v="5"/>
    <x v="0"/>
    <x v="15"/>
    <x v="15"/>
    <x v="8"/>
    <m/>
    <n v="21"/>
  </r>
  <r>
    <n v="234"/>
    <x v="3"/>
    <x v="3"/>
    <x v="2"/>
    <x v="7"/>
    <x v="1"/>
    <x v="1"/>
    <x v="0"/>
    <x v="12"/>
    <x v="12"/>
    <x v="7"/>
    <m/>
    <n v="20"/>
  </r>
  <r>
    <n v="235"/>
    <x v="3"/>
    <x v="3"/>
    <x v="2"/>
    <x v="8"/>
    <x v="2"/>
    <x v="0"/>
    <x v="0"/>
    <x v="16"/>
    <x v="16"/>
    <x v="8"/>
    <m/>
    <n v="1"/>
  </r>
  <r>
    <n v="236"/>
    <x v="3"/>
    <x v="3"/>
    <x v="2"/>
    <x v="8"/>
    <x v="1"/>
    <x v="8"/>
    <x v="0"/>
    <x v="8"/>
    <x v="8"/>
    <x v="8"/>
    <m/>
    <n v="70"/>
  </r>
  <r>
    <n v="237"/>
    <x v="3"/>
    <x v="3"/>
    <x v="2"/>
    <x v="8"/>
    <x v="1"/>
    <x v="3"/>
    <x v="0"/>
    <x v="8"/>
    <x v="8"/>
    <x v="8"/>
    <m/>
    <n v="69"/>
  </r>
  <r>
    <n v="238"/>
    <x v="3"/>
    <x v="3"/>
    <x v="2"/>
    <x v="8"/>
    <x v="1"/>
    <x v="6"/>
    <x v="0"/>
    <x v="15"/>
    <x v="15"/>
    <x v="8"/>
    <m/>
    <n v="22"/>
  </r>
  <r>
    <n v="239"/>
    <x v="3"/>
    <x v="3"/>
    <x v="2"/>
    <x v="8"/>
    <x v="6"/>
    <x v="8"/>
    <x v="0"/>
    <x v="7"/>
    <x v="7"/>
    <x v="8"/>
    <m/>
    <n v="13"/>
  </r>
  <r>
    <n v="240"/>
    <x v="3"/>
    <x v="3"/>
    <x v="2"/>
    <x v="8"/>
    <x v="1"/>
    <x v="9"/>
    <x v="0"/>
    <x v="15"/>
    <x v="15"/>
    <x v="8"/>
    <m/>
    <n v="26"/>
  </r>
  <r>
    <n v="241"/>
    <x v="3"/>
    <x v="3"/>
    <x v="2"/>
    <x v="8"/>
    <x v="1"/>
    <x v="4"/>
    <x v="0"/>
    <x v="15"/>
    <x v="15"/>
    <x v="8"/>
    <m/>
    <n v="32"/>
  </r>
  <r>
    <n v="242"/>
    <x v="3"/>
    <x v="3"/>
    <x v="2"/>
    <x v="7"/>
    <x v="1"/>
    <x v="5"/>
    <x v="0"/>
    <x v="12"/>
    <x v="12"/>
    <x v="7"/>
    <m/>
    <n v="12"/>
  </r>
  <r>
    <n v="243"/>
    <x v="3"/>
    <x v="3"/>
    <x v="2"/>
    <x v="7"/>
    <x v="5"/>
    <x v="4"/>
    <x v="0"/>
    <x v="17"/>
    <x v="17"/>
    <x v="7"/>
    <m/>
    <n v="2"/>
  </r>
  <r>
    <n v="244"/>
    <x v="3"/>
    <x v="3"/>
    <x v="2"/>
    <x v="7"/>
    <x v="1"/>
    <x v="6"/>
    <x v="0"/>
    <x v="12"/>
    <x v="12"/>
    <x v="7"/>
    <m/>
    <n v="14"/>
  </r>
  <r>
    <n v="245"/>
    <x v="3"/>
    <x v="3"/>
    <x v="2"/>
    <x v="8"/>
    <x v="1"/>
    <x v="3"/>
    <x v="0"/>
    <x v="15"/>
    <x v="15"/>
    <x v="8"/>
    <m/>
    <n v="44"/>
  </r>
  <r>
    <n v="246"/>
    <x v="3"/>
    <x v="3"/>
    <x v="2"/>
    <x v="8"/>
    <x v="3"/>
    <x v="6"/>
    <x v="0"/>
    <x v="14"/>
    <x v="14"/>
    <x v="8"/>
    <m/>
    <n v="17"/>
  </r>
  <r>
    <n v="247"/>
    <x v="3"/>
    <x v="3"/>
    <x v="2"/>
    <x v="8"/>
    <x v="1"/>
    <x v="1"/>
    <x v="0"/>
    <x v="15"/>
    <x v="15"/>
    <x v="8"/>
    <m/>
    <n v="29"/>
  </r>
  <r>
    <n v="248"/>
    <x v="3"/>
    <x v="4"/>
    <x v="2"/>
    <x v="6"/>
    <x v="3"/>
    <x v="0"/>
    <x v="0"/>
    <x v="3"/>
    <x v="3"/>
    <x v="6"/>
    <m/>
    <n v="1"/>
  </r>
  <r>
    <n v="249"/>
    <x v="3"/>
    <x v="4"/>
    <x v="2"/>
    <x v="6"/>
    <x v="2"/>
    <x v="0"/>
    <x v="0"/>
    <x v="2"/>
    <x v="2"/>
    <x v="6"/>
    <m/>
    <n v="12"/>
  </r>
  <r>
    <n v="250"/>
    <x v="3"/>
    <x v="4"/>
    <x v="2"/>
    <x v="6"/>
    <x v="4"/>
    <x v="0"/>
    <x v="0"/>
    <x v="4"/>
    <x v="4"/>
    <x v="6"/>
    <m/>
    <n v="9"/>
  </r>
  <r>
    <n v="251"/>
    <x v="3"/>
    <x v="4"/>
    <x v="2"/>
    <x v="6"/>
    <x v="1"/>
    <x v="0"/>
    <x v="0"/>
    <x v="1"/>
    <x v="1"/>
    <x v="6"/>
    <m/>
    <n v="563"/>
  </r>
  <r>
    <n v="252"/>
    <x v="3"/>
    <x v="4"/>
    <x v="2"/>
    <x v="6"/>
    <x v="0"/>
    <x v="0"/>
    <x v="0"/>
    <x v="0"/>
    <x v="0"/>
    <x v="6"/>
    <m/>
    <n v="38"/>
  </r>
  <r>
    <n v="253"/>
    <x v="3"/>
    <x v="4"/>
    <x v="2"/>
    <x v="6"/>
    <x v="0"/>
    <x v="1"/>
    <x v="0"/>
    <x v="0"/>
    <x v="0"/>
    <x v="6"/>
    <m/>
    <n v="7"/>
  </r>
  <r>
    <n v="254"/>
    <x v="3"/>
    <x v="4"/>
    <x v="2"/>
    <x v="6"/>
    <x v="4"/>
    <x v="1"/>
    <x v="0"/>
    <x v="4"/>
    <x v="4"/>
    <x v="6"/>
    <m/>
    <n v="10"/>
  </r>
  <r>
    <n v="255"/>
    <x v="3"/>
    <x v="4"/>
    <x v="2"/>
    <x v="6"/>
    <x v="1"/>
    <x v="1"/>
    <x v="0"/>
    <x v="1"/>
    <x v="1"/>
    <x v="6"/>
    <m/>
    <n v="510"/>
  </r>
  <r>
    <n v="256"/>
    <x v="3"/>
    <x v="4"/>
    <x v="2"/>
    <x v="6"/>
    <x v="2"/>
    <x v="1"/>
    <x v="0"/>
    <x v="2"/>
    <x v="2"/>
    <x v="6"/>
    <m/>
    <n v="7"/>
  </r>
  <r>
    <n v="257"/>
    <x v="3"/>
    <x v="4"/>
    <x v="2"/>
    <x v="6"/>
    <x v="4"/>
    <x v="2"/>
    <x v="0"/>
    <x v="4"/>
    <x v="4"/>
    <x v="6"/>
    <m/>
    <n v="11"/>
  </r>
  <r>
    <n v="258"/>
    <x v="3"/>
    <x v="4"/>
    <x v="2"/>
    <x v="6"/>
    <x v="1"/>
    <x v="2"/>
    <x v="0"/>
    <x v="1"/>
    <x v="1"/>
    <x v="6"/>
    <m/>
    <n v="681"/>
  </r>
  <r>
    <n v="259"/>
    <x v="3"/>
    <x v="4"/>
    <x v="2"/>
    <x v="6"/>
    <x v="2"/>
    <x v="2"/>
    <x v="0"/>
    <x v="2"/>
    <x v="2"/>
    <x v="6"/>
    <m/>
    <n v="11"/>
  </r>
  <r>
    <n v="260"/>
    <x v="3"/>
    <x v="4"/>
    <x v="2"/>
    <x v="6"/>
    <x v="0"/>
    <x v="2"/>
    <x v="0"/>
    <x v="0"/>
    <x v="0"/>
    <x v="6"/>
    <m/>
    <n v="38"/>
  </r>
  <r>
    <n v="261"/>
    <x v="3"/>
    <x v="4"/>
    <x v="2"/>
    <x v="6"/>
    <x v="5"/>
    <x v="2"/>
    <x v="0"/>
    <x v="5"/>
    <x v="5"/>
    <x v="6"/>
    <m/>
    <n v="6"/>
  </r>
  <r>
    <n v="262"/>
    <x v="3"/>
    <x v="4"/>
    <x v="2"/>
    <x v="6"/>
    <x v="1"/>
    <x v="3"/>
    <x v="0"/>
    <x v="1"/>
    <x v="1"/>
    <x v="6"/>
    <m/>
    <n v="643"/>
  </r>
  <r>
    <n v="263"/>
    <x v="3"/>
    <x v="4"/>
    <x v="2"/>
    <x v="6"/>
    <x v="0"/>
    <x v="3"/>
    <x v="0"/>
    <x v="0"/>
    <x v="0"/>
    <x v="6"/>
    <m/>
    <n v="66"/>
  </r>
  <r>
    <n v="264"/>
    <x v="3"/>
    <x v="4"/>
    <x v="2"/>
    <x v="6"/>
    <x v="4"/>
    <x v="3"/>
    <x v="0"/>
    <x v="4"/>
    <x v="4"/>
    <x v="6"/>
    <m/>
    <n v="22"/>
  </r>
  <r>
    <n v="265"/>
    <x v="3"/>
    <x v="4"/>
    <x v="2"/>
    <x v="6"/>
    <x v="5"/>
    <x v="3"/>
    <x v="0"/>
    <x v="6"/>
    <x v="6"/>
    <x v="6"/>
    <m/>
    <n v="1"/>
  </r>
  <r>
    <n v="266"/>
    <x v="3"/>
    <x v="4"/>
    <x v="2"/>
    <x v="6"/>
    <x v="2"/>
    <x v="3"/>
    <x v="0"/>
    <x v="2"/>
    <x v="2"/>
    <x v="6"/>
    <m/>
    <n v="7"/>
  </r>
  <r>
    <n v="267"/>
    <x v="3"/>
    <x v="4"/>
    <x v="2"/>
    <x v="6"/>
    <x v="5"/>
    <x v="3"/>
    <x v="0"/>
    <x v="5"/>
    <x v="5"/>
    <x v="6"/>
    <m/>
    <n v="2"/>
  </r>
  <r>
    <n v="268"/>
    <x v="3"/>
    <x v="4"/>
    <x v="2"/>
    <x v="6"/>
    <x v="4"/>
    <x v="4"/>
    <x v="0"/>
    <x v="4"/>
    <x v="4"/>
    <x v="6"/>
    <m/>
    <n v="23"/>
  </r>
  <r>
    <n v="269"/>
    <x v="3"/>
    <x v="4"/>
    <x v="2"/>
    <x v="6"/>
    <x v="0"/>
    <x v="4"/>
    <x v="0"/>
    <x v="0"/>
    <x v="0"/>
    <x v="6"/>
    <m/>
    <n v="61"/>
  </r>
  <r>
    <n v="270"/>
    <x v="3"/>
    <x v="4"/>
    <x v="2"/>
    <x v="6"/>
    <x v="5"/>
    <x v="4"/>
    <x v="0"/>
    <x v="6"/>
    <x v="6"/>
    <x v="6"/>
    <m/>
    <n v="1"/>
  </r>
  <r>
    <n v="271"/>
    <x v="3"/>
    <x v="4"/>
    <x v="2"/>
    <x v="6"/>
    <x v="1"/>
    <x v="4"/>
    <x v="0"/>
    <x v="1"/>
    <x v="1"/>
    <x v="6"/>
    <m/>
    <n v="550"/>
  </r>
  <r>
    <n v="272"/>
    <x v="3"/>
    <x v="4"/>
    <x v="2"/>
    <x v="6"/>
    <x v="2"/>
    <x v="4"/>
    <x v="0"/>
    <x v="2"/>
    <x v="2"/>
    <x v="6"/>
    <m/>
    <n v="8"/>
  </r>
  <r>
    <n v="273"/>
    <x v="3"/>
    <x v="4"/>
    <x v="2"/>
    <x v="6"/>
    <x v="4"/>
    <x v="5"/>
    <x v="0"/>
    <x v="4"/>
    <x v="4"/>
    <x v="6"/>
    <m/>
    <n v="27"/>
  </r>
  <r>
    <n v="274"/>
    <x v="3"/>
    <x v="4"/>
    <x v="2"/>
    <x v="6"/>
    <x v="5"/>
    <x v="5"/>
    <x v="0"/>
    <x v="5"/>
    <x v="5"/>
    <x v="6"/>
    <m/>
    <n v="2"/>
  </r>
  <r>
    <n v="275"/>
    <x v="3"/>
    <x v="4"/>
    <x v="2"/>
    <x v="6"/>
    <x v="0"/>
    <x v="5"/>
    <x v="0"/>
    <x v="0"/>
    <x v="0"/>
    <x v="6"/>
    <m/>
    <n v="40"/>
  </r>
  <r>
    <n v="276"/>
    <x v="3"/>
    <x v="4"/>
    <x v="2"/>
    <x v="6"/>
    <x v="1"/>
    <x v="5"/>
    <x v="0"/>
    <x v="1"/>
    <x v="1"/>
    <x v="6"/>
    <m/>
    <n v="549"/>
  </r>
  <r>
    <n v="277"/>
    <x v="3"/>
    <x v="4"/>
    <x v="2"/>
    <x v="6"/>
    <x v="2"/>
    <x v="5"/>
    <x v="0"/>
    <x v="2"/>
    <x v="2"/>
    <x v="6"/>
    <m/>
    <n v="9"/>
  </r>
  <r>
    <n v="278"/>
    <x v="3"/>
    <x v="4"/>
    <x v="2"/>
    <x v="6"/>
    <x v="2"/>
    <x v="6"/>
    <x v="0"/>
    <x v="2"/>
    <x v="2"/>
    <x v="6"/>
    <m/>
    <n v="9"/>
  </r>
  <r>
    <n v="279"/>
    <x v="3"/>
    <x v="4"/>
    <x v="2"/>
    <x v="6"/>
    <x v="1"/>
    <x v="6"/>
    <x v="0"/>
    <x v="1"/>
    <x v="1"/>
    <x v="6"/>
    <m/>
    <n v="634"/>
  </r>
  <r>
    <n v="280"/>
    <x v="3"/>
    <x v="4"/>
    <x v="2"/>
    <x v="6"/>
    <x v="4"/>
    <x v="6"/>
    <x v="0"/>
    <x v="4"/>
    <x v="4"/>
    <x v="6"/>
    <m/>
    <n v="11"/>
  </r>
  <r>
    <n v="281"/>
    <x v="3"/>
    <x v="4"/>
    <x v="2"/>
    <x v="6"/>
    <x v="0"/>
    <x v="6"/>
    <x v="0"/>
    <x v="0"/>
    <x v="0"/>
    <x v="6"/>
    <m/>
    <n v="20"/>
  </r>
  <r>
    <n v="282"/>
    <x v="3"/>
    <x v="4"/>
    <x v="2"/>
    <x v="6"/>
    <x v="4"/>
    <x v="7"/>
    <x v="0"/>
    <x v="4"/>
    <x v="4"/>
    <x v="6"/>
    <m/>
    <n v="21"/>
  </r>
  <r>
    <n v="283"/>
    <x v="3"/>
    <x v="4"/>
    <x v="2"/>
    <x v="6"/>
    <x v="1"/>
    <x v="7"/>
    <x v="0"/>
    <x v="1"/>
    <x v="1"/>
    <x v="6"/>
    <m/>
    <n v="591"/>
  </r>
  <r>
    <n v="284"/>
    <x v="3"/>
    <x v="4"/>
    <x v="2"/>
    <x v="6"/>
    <x v="0"/>
    <x v="7"/>
    <x v="0"/>
    <x v="0"/>
    <x v="0"/>
    <x v="6"/>
    <m/>
    <n v="53"/>
  </r>
  <r>
    <n v="285"/>
    <x v="3"/>
    <x v="4"/>
    <x v="2"/>
    <x v="6"/>
    <x v="2"/>
    <x v="7"/>
    <x v="0"/>
    <x v="2"/>
    <x v="2"/>
    <x v="6"/>
    <m/>
    <n v="6"/>
  </r>
  <r>
    <n v="286"/>
    <x v="3"/>
    <x v="4"/>
    <x v="2"/>
    <x v="6"/>
    <x v="1"/>
    <x v="8"/>
    <x v="0"/>
    <x v="1"/>
    <x v="1"/>
    <x v="6"/>
    <m/>
    <n v="490"/>
  </r>
  <r>
    <n v="287"/>
    <x v="3"/>
    <x v="4"/>
    <x v="2"/>
    <x v="6"/>
    <x v="2"/>
    <x v="8"/>
    <x v="0"/>
    <x v="2"/>
    <x v="2"/>
    <x v="6"/>
    <m/>
    <n v="6"/>
  </r>
  <r>
    <n v="288"/>
    <x v="3"/>
    <x v="4"/>
    <x v="2"/>
    <x v="6"/>
    <x v="4"/>
    <x v="8"/>
    <x v="0"/>
    <x v="4"/>
    <x v="4"/>
    <x v="6"/>
    <m/>
    <n v="23"/>
  </r>
  <r>
    <n v="289"/>
    <x v="3"/>
    <x v="4"/>
    <x v="2"/>
    <x v="6"/>
    <x v="0"/>
    <x v="8"/>
    <x v="0"/>
    <x v="0"/>
    <x v="0"/>
    <x v="6"/>
    <m/>
    <n v="39"/>
  </r>
  <r>
    <n v="290"/>
    <x v="3"/>
    <x v="4"/>
    <x v="2"/>
    <x v="6"/>
    <x v="5"/>
    <x v="8"/>
    <x v="0"/>
    <x v="5"/>
    <x v="5"/>
    <x v="6"/>
    <m/>
    <n v="2"/>
  </r>
  <r>
    <n v="291"/>
    <x v="3"/>
    <x v="4"/>
    <x v="2"/>
    <x v="6"/>
    <x v="0"/>
    <x v="9"/>
    <x v="0"/>
    <x v="0"/>
    <x v="0"/>
    <x v="6"/>
    <m/>
    <n v="35"/>
  </r>
  <r>
    <n v="292"/>
    <x v="3"/>
    <x v="4"/>
    <x v="2"/>
    <x v="6"/>
    <x v="2"/>
    <x v="9"/>
    <x v="0"/>
    <x v="2"/>
    <x v="2"/>
    <x v="6"/>
    <m/>
    <n v="1"/>
  </r>
  <r>
    <n v="293"/>
    <x v="3"/>
    <x v="4"/>
    <x v="2"/>
    <x v="6"/>
    <x v="5"/>
    <x v="9"/>
    <x v="0"/>
    <x v="5"/>
    <x v="5"/>
    <x v="6"/>
    <m/>
    <n v="2"/>
  </r>
  <r>
    <n v="294"/>
    <x v="3"/>
    <x v="4"/>
    <x v="2"/>
    <x v="6"/>
    <x v="4"/>
    <x v="9"/>
    <x v="0"/>
    <x v="4"/>
    <x v="4"/>
    <x v="6"/>
    <m/>
    <n v="21"/>
  </r>
  <r>
    <n v="295"/>
    <x v="3"/>
    <x v="4"/>
    <x v="2"/>
    <x v="6"/>
    <x v="1"/>
    <x v="9"/>
    <x v="0"/>
    <x v="1"/>
    <x v="1"/>
    <x v="6"/>
    <m/>
    <n v="566"/>
  </r>
  <r>
    <n v="296"/>
    <x v="3"/>
    <x v="4"/>
    <x v="2"/>
    <x v="6"/>
    <x v="1"/>
    <x v="10"/>
    <x v="0"/>
    <x v="1"/>
    <x v="1"/>
    <x v="6"/>
    <m/>
    <n v="514"/>
  </r>
  <r>
    <n v="297"/>
    <x v="3"/>
    <x v="4"/>
    <x v="2"/>
    <x v="6"/>
    <x v="0"/>
    <x v="10"/>
    <x v="0"/>
    <x v="0"/>
    <x v="0"/>
    <x v="6"/>
    <m/>
    <n v="50"/>
  </r>
  <r>
    <n v="298"/>
    <x v="3"/>
    <x v="4"/>
    <x v="2"/>
    <x v="6"/>
    <x v="4"/>
    <x v="10"/>
    <x v="0"/>
    <x v="4"/>
    <x v="4"/>
    <x v="6"/>
    <m/>
    <n v="25"/>
  </r>
  <r>
    <n v="299"/>
    <x v="3"/>
    <x v="4"/>
    <x v="2"/>
    <x v="6"/>
    <x v="2"/>
    <x v="10"/>
    <x v="0"/>
    <x v="2"/>
    <x v="2"/>
    <x v="6"/>
    <m/>
    <n v="7"/>
  </r>
  <r>
    <n v="300"/>
    <x v="3"/>
    <x v="4"/>
    <x v="2"/>
    <x v="6"/>
    <x v="2"/>
    <x v="11"/>
    <x v="0"/>
    <x v="2"/>
    <x v="2"/>
    <x v="6"/>
    <m/>
    <n v="3"/>
  </r>
  <r>
    <n v="301"/>
    <x v="3"/>
    <x v="4"/>
    <x v="2"/>
    <x v="6"/>
    <x v="1"/>
    <x v="11"/>
    <x v="0"/>
    <x v="1"/>
    <x v="1"/>
    <x v="6"/>
    <m/>
    <n v="555"/>
  </r>
  <r>
    <n v="302"/>
    <x v="3"/>
    <x v="4"/>
    <x v="2"/>
    <x v="6"/>
    <x v="0"/>
    <x v="11"/>
    <x v="0"/>
    <x v="0"/>
    <x v="0"/>
    <x v="6"/>
    <m/>
    <n v="27"/>
  </r>
  <r>
    <n v="303"/>
    <x v="3"/>
    <x v="4"/>
    <x v="2"/>
    <x v="6"/>
    <x v="4"/>
    <x v="11"/>
    <x v="0"/>
    <x v="4"/>
    <x v="4"/>
    <x v="6"/>
    <m/>
    <n v="2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4">
  <r>
    <n v="1"/>
    <x v="0"/>
    <x v="0"/>
    <x v="0"/>
    <x v="0"/>
    <x v="0"/>
    <x v="0"/>
    <x v="0"/>
    <x v="0"/>
    <x v="0"/>
    <x v="0"/>
    <n v="262"/>
    <m/>
  </r>
  <r>
    <n v="2"/>
    <x v="0"/>
    <x v="0"/>
    <x v="0"/>
    <x v="0"/>
    <x v="0"/>
    <x v="1"/>
    <x v="0"/>
    <x v="0"/>
    <x v="0"/>
    <x v="0"/>
    <n v="288"/>
    <m/>
  </r>
  <r>
    <n v="3"/>
    <x v="0"/>
    <x v="0"/>
    <x v="0"/>
    <x v="0"/>
    <x v="0"/>
    <x v="2"/>
    <x v="0"/>
    <x v="0"/>
    <x v="0"/>
    <x v="0"/>
    <n v="320"/>
    <m/>
  </r>
  <r>
    <n v="4"/>
    <x v="0"/>
    <x v="0"/>
    <x v="0"/>
    <x v="0"/>
    <x v="0"/>
    <x v="3"/>
    <x v="0"/>
    <x v="0"/>
    <x v="0"/>
    <x v="0"/>
    <n v="354"/>
    <m/>
  </r>
  <r>
    <n v="5"/>
    <x v="0"/>
    <x v="0"/>
    <x v="0"/>
    <x v="0"/>
    <x v="1"/>
    <x v="3"/>
    <x v="0"/>
    <x v="1"/>
    <x v="1"/>
    <x v="0"/>
    <n v="23"/>
    <m/>
  </r>
  <r>
    <n v="6"/>
    <x v="0"/>
    <x v="0"/>
    <x v="0"/>
    <x v="0"/>
    <x v="1"/>
    <x v="4"/>
    <x v="0"/>
    <x v="1"/>
    <x v="1"/>
    <x v="0"/>
    <n v="61"/>
    <m/>
  </r>
  <r>
    <n v="7"/>
    <x v="0"/>
    <x v="0"/>
    <x v="0"/>
    <x v="0"/>
    <x v="0"/>
    <x v="4"/>
    <x v="0"/>
    <x v="0"/>
    <x v="0"/>
    <x v="0"/>
    <n v="306"/>
    <m/>
  </r>
  <r>
    <n v="8"/>
    <x v="0"/>
    <x v="0"/>
    <x v="0"/>
    <x v="0"/>
    <x v="1"/>
    <x v="5"/>
    <x v="0"/>
    <x v="1"/>
    <x v="1"/>
    <x v="0"/>
    <n v="67"/>
    <m/>
  </r>
  <r>
    <n v="9"/>
    <x v="0"/>
    <x v="0"/>
    <x v="0"/>
    <x v="0"/>
    <x v="0"/>
    <x v="5"/>
    <x v="0"/>
    <x v="0"/>
    <x v="0"/>
    <x v="0"/>
    <n v="360"/>
    <m/>
  </r>
  <r>
    <n v="10"/>
    <x v="0"/>
    <x v="0"/>
    <x v="0"/>
    <x v="0"/>
    <x v="0"/>
    <x v="6"/>
    <x v="0"/>
    <x v="0"/>
    <x v="0"/>
    <x v="0"/>
    <n v="414"/>
    <m/>
  </r>
  <r>
    <n v="11"/>
    <x v="0"/>
    <x v="0"/>
    <x v="0"/>
    <x v="0"/>
    <x v="1"/>
    <x v="6"/>
    <x v="0"/>
    <x v="1"/>
    <x v="1"/>
    <x v="0"/>
    <n v="78"/>
    <m/>
  </r>
  <r>
    <n v="12"/>
    <x v="0"/>
    <x v="0"/>
    <x v="0"/>
    <x v="0"/>
    <x v="0"/>
    <x v="7"/>
    <x v="0"/>
    <x v="0"/>
    <x v="0"/>
    <x v="0"/>
    <n v="395"/>
    <m/>
  </r>
  <r>
    <n v="13"/>
    <x v="0"/>
    <x v="0"/>
    <x v="0"/>
    <x v="0"/>
    <x v="1"/>
    <x v="7"/>
    <x v="0"/>
    <x v="1"/>
    <x v="1"/>
    <x v="0"/>
    <n v="78"/>
    <m/>
  </r>
  <r>
    <n v="14"/>
    <x v="0"/>
    <x v="0"/>
    <x v="0"/>
    <x v="0"/>
    <x v="1"/>
    <x v="8"/>
    <x v="0"/>
    <x v="1"/>
    <x v="1"/>
    <x v="0"/>
    <n v="70"/>
    <m/>
  </r>
  <r>
    <n v="15"/>
    <x v="0"/>
    <x v="0"/>
    <x v="0"/>
    <x v="0"/>
    <x v="0"/>
    <x v="8"/>
    <x v="0"/>
    <x v="0"/>
    <x v="0"/>
    <x v="0"/>
    <n v="343"/>
    <m/>
  </r>
  <r>
    <n v="16"/>
    <x v="0"/>
    <x v="0"/>
    <x v="0"/>
    <x v="0"/>
    <x v="1"/>
    <x v="9"/>
    <x v="0"/>
    <x v="1"/>
    <x v="1"/>
    <x v="0"/>
    <n v="92"/>
    <m/>
  </r>
  <r>
    <n v="17"/>
    <x v="0"/>
    <x v="0"/>
    <x v="0"/>
    <x v="0"/>
    <x v="0"/>
    <x v="9"/>
    <x v="0"/>
    <x v="0"/>
    <x v="0"/>
    <x v="0"/>
    <n v="366"/>
    <m/>
  </r>
  <r>
    <n v="18"/>
    <x v="0"/>
    <x v="0"/>
    <x v="0"/>
    <x v="0"/>
    <x v="0"/>
    <x v="10"/>
    <x v="0"/>
    <x v="0"/>
    <x v="0"/>
    <x v="0"/>
    <n v="337"/>
    <m/>
  </r>
  <r>
    <n v="19"/>
    <x v="0"/>
    <x v="0"/>
    <x v="0"/>
    <x v="0"/>
    <x v="1"/>
    <x v="10"/>
    <x v="0"/>
    <x v="1"/>
    <x v="1"/>
    <x v="0"/>
    <n v="108"/>
    <m/>
  </r>
  <r>
    <n v="20"/>
    <x v="0"/>
    <x v="0"/>
    <x v="0"/>
    <x v="0"/>
    <x v="1"/>
    <x v="11"/>
    <x v="0"/>
    <x v="1"/>
    <x v="1"/>
    <x v="0"/>
    <n v="54"/>
    <m/>
  </r>
  <r>
    <n v="21"/>
    <x v="0"/>
    <x v="0"/>
    <x v="0"/>
    <x v="0"/>
    <x v="0"/>
    <x v="11"/>
    <x v="0"/>
    <x v="0"/>
    <x v="0"/>
    <x v="0"/>
    <n v="293"/>
    <m/>
  </r>
  <r>
    <n v="22"/>
    <x v="0"/>
    <x v="0"/>
    <x v="0"/>
    <x v="1"/>
    <x v="0"/>
    <x v="0"/>
    <x v="0"/>
    <x v="0"/>
    <x v="0"/>
    <x v="1"/>
    <n v="68"/>
    <m/>
  </r>
  <r>
    <n v="23"/>
    <x v="0"/>
    <x v="0"/>
    <x v="0"/>
    <x v="1"/>
    <x v="0"/>
    <x v="1"/>
    <x v="0"/>
    <x v="0"/>
    <x v="0"/>
    <x v="1"/>
    <n v="55"/>
    <m/>
  </r>
  <r>
    <n v="24"/>
    <x v="0"/>
    <x v="0"/>
    <x v="0"/>
    <x v="1"/>
    <x v="0"/>
    <x v="2"/>
    <x v="0"/>
    <x v="0"/>
    <x v="0"/>
    <x v="1"/>
    <n v="60"/>
    <m/>
  </r>
  <r>
    <n v="25"/>
    <x v="0"/>
    <x v="0"/>
    <x v="0"/>
    <x v="1"/>
    <x v="0"/>
    <x v="3"/>
    <x v="0"/>
    <x v="0"/>
    <x v="0"/>
    <x v="1"/>
    <n v="49"/>
    <m/>
  </r>
  <r>
    <n v="26"/>
    <x v="0"/>
    <x v="0"/>
    <x v="0"/>
    <x v="1"/>
    <x v="0"/>
    <x v="4"/>
    <x v="0"/>
    <x v="0"/>
    <x v="0"/>
    <x v="1"/>
    <n v="26"/>
    <m/>
  </r>
  <r>
    <n v="27"/>
    <x v="0"/>
    <x v="0"/>
    <x v="0"/>
    <x v="1"/>
    <x v="0"/>
    <x v="5"/>
    <x v="0"/>
    <x v="0"/>
    <x v="0"/>
    <x v="1"/>
    <n v="51"/>
    <m/>
  </r>
  <r>
    <n v="28"/>
    <x v="0"/>
    <x v="0"/>
    <x v="0"/>
    <x v="1"/>
    <x v="0"/>
    <x v="6"/>
    <x v="0"/>
    <x v="0"/>
    <x v="0"/>
    <x v="1"/>
    <n v="68"/>
    <m/>
  </r>
  <r>
    <n v="29"/>
    <x v="0"/>
    <x v="0"/>
    <x v="0"/>
    <x v="1"/>
    <x v="0"/>
    <x v="7"/>
    <x v="0"/>
    <x v="0"/>
    <x v="0"/>
    <x v="1"/>
    <n v="56"/>
    <m/>
  </r>
  <r>
    <n v="30"/>
    <x v="0"/>
    <x v="0"/>
    <x v="0"/>
    <x v="1"/>
    <x v="0"/>
    <x v="8"/>
    <x v="0"/>
    <x v="0"/>
    <x v="0"/>
    <x v="1"/>
    <n v="80"/>
    <m/>
  </r>
  <r>
    <n v="31"/>
    <x v="0"/>
    <x v="0"/>
    <x v="0"/>
    <x v="1"/>
    <x v="0"/>
    <x v="9"/>
    <x v="0"/>
    <x v="0"/>
    <x v="0"/>
    <x v="1"/>
    <n v="82"/>
    <m/>
  </r>
  <r>
    <n v="32"/>
    <x v="0"/>
    <x v="0"/>
    <x v="0"/>
    <x v="1"/>
    <x v="0"/>
    <x v="10"/>
    <x v="0"/>
    <x v="0"/>
    <x v="0"/>
    <x v="1"/>
    <n v="59"/>
    <m/>
  </r>
  <r>
    <n v="33"/>
    <x v="0"/>
    <x v="0"/>
    <x v="0"/>
    <x v="1"/>
    <x v="0"/>
    <x v="11"/>
    <x v="0"/>
    <x v="0"/>
    <x v="0"/>
    <x v="1"/>
    <n v="143"/>
    <m/>
  </r>
  <r>
    <n v="34"/>
    <x v="1"/>
    <x v="0"/>
    <x v="1"/>
    <x v="2"/>
    <x v="1"/>
    <x v="0"/>
    <x v="0"/>
    <x v="1"/>
    <x v="1"/>
    <x v="2"/>
    <n v="11"/>
    <m/>
  </r>
  <r>
    <n v="35"/>
    <x v="1"/>
    <x v="0"/>
    <x v="1"/>
    <x v="2"/>
    <x v="0"/>
    <x v="0"/>
    <x v="0"/>
    <x v="0"/>
    <x v="0"/>
    <x v="2"/>
    <n v="90"/>
    <m/>
  </r>
  <r>
    <n v="36"/>
    <x v="1"/>
    <x v="0"/>
    <x v="1"/>
    <x v="2"/>
    <x v="0"/>
    <x v="1"/>
    <x v="0"/>
    <x v="0"/>
    <x v="0"/>
    <x v="2"/>
    <n v="82"/>
    <m/>
  </r>
  <r>
    <n v="37"/>
    <x v="1"/>
    <x v="0"/>
    <x v="1"/>
    <x v="2"/>
    <x v="1"/>
    <x v="1"/>
    <x v="0"/>
    <x v="1"/>
    <x v="1"/>
    <x v="2"/>
    <n v="6"/>
    <m/>
  </r>
  <r>
    <n v="38"/>
    <x v="1"/>
    <x v="0"/>
    <x v="1"/>
    <x v="2"/>
    <x v="0"/>
    <x v="2"/>
    <x v="0"/>
    <x v="0"/>
    <x v="0"/>
    <x v="2"/>
    <n v="126"/>
    <m/>
  </r>
  <r>
    <n v="39"/>
    <x v="1"/>
    <x v="0"/>
    <x v="1"/>
    <x v="2"/>
    <x v="1"/>
    <x v="2"/>
    <x v="0"/>
    <x v="1"/>
    <x v="1"/>
    <x v="2"/>
    <n v="3"/>
    <m/>
  </r>
  <r>
    <n v="40"/>
    <x v="1"/>
    <x v="0"/>
    <x v="1"/>
    <x v="2"/>
    <x v="0"/>
    <x v="3"/>
    <x v="0"/>
    <x v="0"/>
    <x v="0"/>
    <x v="2"/>
    <n v="168"/>
    <m/>
  </r>
  <r>
    <n v="41"/>
    <x v="1"/>
    <x v="0"/>
    <x v="1"/>
    <x v="2"/>
    <x v="1"/>
    <x v="4"/>
    <x v="0"/>
    <x v="1"/>
    <x v="1"/>
    <x v="2"/>
    <n v="8"/>
    <m/>
  </r>
  <r>
    <n v="42"/>
    <x v="1"/>
    <x v="0"/>
    <x v="1"/>
    <x v="2"/>
    <x v="0"/>
    <x v="4"/>
    <x v="0"/>
    <x v="0"/>
    <x v="0"/>
    <x v="2"/>
    <n v="95"/>
    <m/>
  </r>
  <r>
    <n v="43"/>
    <x v="1"/>
    <x v="0"/>
    <x v="1"/>
    <x v="2"/>
    <x v="1"/>
    <x v="5"/>
    <x v="0"/>
    <x v="1"/>
    <x v="1"/>
    <x v="2"/>
    <n v="3"/>
    <m/>
  </r>
  <r>
    <n v="44"/>
    <x v="1"/>
    <x v="0"/>
    <x v="1"/>
    <x v="2"/>
    <x v="0"/>
    <x v="5"/>
    <x v="0"/>
    <x v="0"/>
    <x v="0"/>
    <x v="2"/>
    <n v="106"/>
    <m/>
  </r>
  <r>
    <n v="45"/>
    <x v="1"/>
    <x v="0"/>
    <x v="1"/>
    <x v="2"/>
    <x v="0"/>
    <x v="6"/>
    <x v="0"/>
    <x v="0"/>
    <x v="0"/>
    <x v="2"/>
    <n v="91"/>
    <m/>
  </r>
  <r>
    <n v="46"/>
    <x v="1"/>
    <x v="0"/>
    <x v="1"/>
    <x v="2"/>
    <x v="1"/>
    <x v="6"/>
    <x v="0"/>
    <x v="1"/>
    <x v="1"/>
    <x v="2"/>
    <n v="4"/>
    <m/>
  </r>
  <r>
    <n v="47"/>
    <x v="1"/>
    <x v="0"/>
    <x v="1"/>
    <x v="2"/>
    <x v="0"/>
    <x v="7"/>
    <x v="0"/>
    <x v="0"/>
    <x v="0"/>
    <x v="2"/>
    <n v="125"/>
    <m/>
  </r>
  <r>
    <n v="48"/>
    <x v="1"/>
    <x v="0"/>
    <x v="1"/>
    <x v="2"/>
    <x v="0"/>
    <x v="8"/>
    <x v="0"/>
    <x v="0"/>
    <x v="0"/>
    <x v="2"/>
    <n v="131"/>
    <m/>
  </r>
  <r>
    <n v="49"/>
    <x v="1"/>
    <x v="0"/>
    <x v="1"/>
    <x v="2"/>
    <x v="0"/>
    <x v="9"/>
    <x v="0"/>
    <x v="0"/>
    <x v="0"/>
    <x v="2"/>
    <n v="146"/>
    <m/>
  </r>
  <r>
    <n v="50"/>
    <x v="1"/>
    <x v="0"/>
    <x v="1"/>
    <x v="2"/>
    <x v="1"/>
    <x v="9"/>
    <x v="0"/>
    <x v="1"/>
    <x v="1"/>
    <x v="2"/>
    <n v="24"/>
    <m/>
  </r>
  <r>
    <n v="51"/>
    <x v="1"/>
    <x v="0"/>
    <x v="1"/>
    <x v="2"/>
    <x v="0"/>
    <x v="10"/>
    <x v="0"/>
    <x v="0"/>
    <x v="0"/>
    <x v="2"/>
    <n v="168"/>
    <m/>
  </r>
  <r>
    <n v="52"/>
    <x v="1"/>
    <x v="0"/>
    <x v="1"/>
    <x v="2"/>
    <x v="1"/>
    <x v="10"/>
    <x v="0"/>
    <x v="1"/>
    <x v="1"/>
    <x v="2"/>
    <n v="5"/>
    <m/>
  </r>
  <r>
    <n v="53"/>
    <x v="1"/>
    <x v="0"/>
    <x v="1"/>
    <x v="2"/>
    <x v="1"/>
    <x v="11"/>
    <x v="0"/>
    <x v="1"/>
    <x v="1"/>
    <x v="2"/>
    <n v="15"/>
    <m/>
  </r>
  <r>
    <n v="54"/>
    <x v="1"/>
    <x v="0"/>
    <x v="1"/>
    <x v="2"/>
    <x v="0"/>
    <x v="11"/>
    <x v="0"/>
    <x v="0"/>
    <x v="0"/>
    <x v="2"/>
    <n v="147"/>
    <m/>
  </r>
  <r>
    <n v="55"/>
    <x v="1"/>
    <x v="0"/>
    <x v="1"/>
    <x v="3"/>
    <x v="0"/>
    <x v="0"/>
    <x v="0"/>
    <x v="0"/>
    <x v="0"/>
    <x v="3"/>
    <n v="31"/>
    <m/>
  </r>
  <r>
    <n v="56"/>
    <x v="1"/>
    <x v="0"/>
    <x v="1"/>
    <x v="3"/>
    <x v="0"/>
    <x v="1"/>
    <x v="0"/>
    <x v="0"/>
    <x v="0"/>
    <x v="3"/>
    <n v="27"/>
    <m/>
  </r>
  <r>
    <n v="57"/>
    <x v="1"/>
    <x v="0"/>
    <x v="1"/>
    <x v="3"/>
    <x v="0"/>
    <x v="2"/>
    <x v="0"/>
    <x v="0"/>
    <x v="0"/>
    <x v="3"/>
    <n v="35"/>
    <m/>
  </r>
  <r>
    <n v="58"/>
    <x v="1"/>
    <x v="0"/>
    <x v="1"/>
    <x v="3"/>
    <x v="0"/>
    <x v="3"/>
    <x v="0"/>
    <x v="0"/>
    <x v="0"/>
    <x v="3"/>
    <n v="28"/>
    <m/>
  </r>
  <r>
    <n v="59"/>
    <x v="1"/>
    <x v="0"/>
    <x v="1"/>
    <x v="3"/>
    <x v="0"/>
    <x v="4"/>
    <x v="0"/>
    <x v="0"/>
    <x v="0"/>
    <x v="3"/>
    <n v="18"/>
    <m/>
  </r>
  <r>
    <n v="60"/>
    <x v="1"/>
    <x v="0"/>
    <x v="1"/>
    <x v="3"/>
    <x v="0"/>
    <x v="5"/>
    <x v="0"/>
    <x v="0"/>
    <x v="0"/>
    <x v="3"/>
    <n v="30"/>
    <m/>
  </r>
  <r>
    <n v="61"/>
    <x v="1"/>
    <x v="0"/>
    <x v="1"/>
    <x v="3"/>
    <x v="0"/>
    <x v="6"/>
    <x v="0"/>
    <x v="0"/>
    <x v="0"/>
    <x v="3"/>
    <n v="40"/>
    <m/>
  </r>
  <r>
    <n v="62"/>
    <x v="1"/>
    <x v="0"/>
    <x v="1"/>
    <x v="3"/>
    <x v="0"/>
    <x v="7"/>
    <x v="0"/>
    <x v="0"/>
    <x v="0"/>
    <x v="3"/>
    <n v="40"/>
    <m/>
  </r>
  <r>
    <n v="63"/>
    <x v="1"/>
    <x v="0"/>
    <x v="1"/>
    <x v="3"/>
    <x v="0"/>
    <x v="8"/>
    <x v="0"/>
    <x v="0"/>
    <x v="0"/>
    <x v="3"/>
    <n v="28"/>
    <m/>
  </r>
  <r>
    <n v="64"/>
    <x v="1"/>
    <x v="0"/>
    <x v="1"/>
    <x v="3"/>
    <x v="0"/>
    <x v="9"/>
    <x v="0"/>
    <x v="0"/>
    <x v="0"/>
    <x v="3"/>
    <n v="38"/>
    <m/>
  </r>
  <r>
    <n v="65"/>
    <x v="1"/>
    <x v="0"/>
    <x v="1"/>
    <x v="3"/>
    <x v="0"/>
    <x v="10"/>
    <x v="0"/>
    <x v="0"/>
    <x v="0"/>
    <x v="3"/>
    <n v="32"/>
    <m/>
  </r>
  <r>
    <n v="66"/>
    <x v="1"/>
    <x v="0"/>
    <x v="1"/>
    <x v="3"/>
    <x v="0"/>
    <x v="11"/>
    <x v="0"/>
    <x v="0"/>
    <x v="0"/>
    <x v="3"/>
    <n v="33"/>
    <m/>
  </r>
  <r>
    <n v="67"/>
    <x v="0"/>
    <x v="1"/>
    <x v="1"/>
    <x v="4"/>
    <x v="0"/>
    <x v="0"/>
    <x v="0"/>
    <x v="0"/>
    <x v="0"/>
    <x v="4"/>
    <n v="197"/>
    <m/>
  </r>
  <r>
    <n v="68"/>
    <x v="0"/>
    <x v="1"/>
    <x v="1"/>
    <x v="4"/>
    <x v="0"/>
    <x v="1"/>
    <x v="0"/>
    <x v="0"/>
    <x v="0"/>
    <x v="4"/>
    <n v="198"/>
    <m/>
  </r>
  <r>
    <n v="69"/>
    <x v="0"/>
    <x v="1"/>
    <x v="1"/>
    <x v="4"/>
    <x v="0"/>
    <x v="2"/>
    <x v="0"/>
    <x v="0"/>
    <x v="0"/>
    <x v="4"/>
    <n v="215"/>
    <m/>
  </r>
  <r>
    <n v="70"/>
    <x v="0"/>
    <x v="1"/>
    <x v="1"/>
    <x v="4"/>
    <x v="0"/>
    <x v="3"/>
    <x v="0"/>
    <x v="0"/>
    <x v="0"/>
    <x v="4"/>
    <n v="185"/>
    <m/>
  </r>
  <r>
    <n v="71"/>
    <x v="0"/>
    <x v="1"/>
    <x v="1"/>
    <x v="4"/>
    <x v="0"/>
    <x v="4"/>
    <x v="0"/>
    <x v="0"/>
    <x v="0"/>
    <x v="4"/>
    <n v="163"/>
    <m/>
  </r>
  <r>
    <n v="72"/>
    <x v="0"/>
    <x v="1"/>
    <x v="1"/>
    <x v="4"/>
    <x v="0"/>
    <x v="5"/>
    <x v="0"/>
    <x v="0"/>
    <x v="0"/>
    <x v="4"/>
    <n v="207"/>
    <m/>
  </r>
  <r>
    <n v="73"/>
    <x v="0"/>
    <x v="1"/>
    <x v="1"/>
    <x v="4"/>
    <x v="0"/>
    <x v="6"/>
    <x v="0"/>
    <x v="0"/>
    <x v="0"/>
    <x v="4"/>
    <n v="204"/>
    <m/>
  </r>
  <r>
    <n v="74"/>
    <x v="0"/>
    <x v="1"/>
    <x v="1"/>
    <x v="4"/>
    <x v="0"/>
    <x v="7"/>
    <x v="0"/>
    <x v="0"/>
    <x v="0"/>
    <x v="4"/>
    <n v="182"/>
    <m/>
  </r>
  <r>
    <n v="75"/>
    <x v="0"/>
    <x v="1"/>
    <x v="1"/>
    <x v="4"/>
    <x v="0"/>
    <x v="8"/>
    <x v="0"/>
    <x v="0"/>
    <x v="0"/>
    <x v="4"/>
    <n v="225"/>
    <m/>
  </r>
  <r>
    <n v="76"/>
    <x v="0"/>
    <x v="1"/>
    <x v="1"/>
    <x v="4"/>
    <x v="0"/>
    <x v="9"/>
    <x v="0"/>
    <x v="0"/>
    <x v="0"/>
    <x v="4"/>
    <n v="250"/>
    <m/>
  </r>
  <r>
    <n v="77"/>
    <x v="0"/>
    <x v="1"/>
    <x v="1"/>
    <x v="4"/>
    <x v="0"/>
    <x v="10"/>
    <x v="0"/>
    <x v="0"/>
    <x v="0"/>
    <x v="4"/>
    <n v="285"/>
    <m/>
  </r>
  <r>
    <n v="78"/>
    <x v="0"/>
    <x v="1"/>
    <x v="1"/>
    <x v="4"/>
    <x v="0"/>
    <x v="11"/>
    <x v="0"/>
    <x v="0"/>
    <x v="0"/>
    <x v="4"/>
    <n v="271"/>
    <m/>
  </r>
  <r>
    <n v="79"/>
    <x v="1"/>
    <x v="1"/>
    <x v="1"/>
    <x v="5"/>
    <x v="0"/>
    <x v="0"/>
    <x v="0"/>
    <x v="0"/>
    <x v="0"/>
    <x v="5"/>
    <n v="10"/>
    <m/>
  </r>
  <r>
    <n v="80"/>
    <x v="1"/>
    <x v="1"/>
    <x v="1"/>
    <x v="5"/>
    <x v="0"/>
    <x v="1"/>
    <x v="0"/>
    <x v="0"/>
    <x v="0"/>
    <x v="5"/>
    <n v="12"/>
    <m/>
  </r>
  <r>
    <n v="81"/>
    <x v="1"/>
    <x v="1"/>
    <x v="1"/>
    <x v="5"/>
    <x v="0"/>
    <x v="2"/>
    <x v="0"/>
    <x v="0"/>
    <x v="0"/>
    <x v="5"/>
    <n v="32"/>
    <m/>
  </r>
  <r>
    <n v="82"/>
    <x v="1"/>
    <x v="1"/>
    <x v="1"/>
    <x v="5"/>
    <x v="0"/>
    <x v="3"/>
    <x v="0"/>
    <x v="0"/>
    <x v="0"/>
    <x v="5"/>
    <n v="6"/>
    <m/>
  </r>
  <r>
    <n v="83"/>
    <x v="1"/>
    <x v="1"/>
    <x v="1"/>
    <x v="5"/>
    <x v="0"/>
    <x v="4"/>
    <x v="0"/>
    <x v="0"/>
    <x v="0"/>
    <x v="5"/>
    <n v="25"/>
    <m/>
  </r>
  <r>
    <n v="84"/>
    <x v="1"/>
    <x v="1"/>
    <x v="1"/>
    <x v="5"/>
    <x v="0"/>
    <x v="5"/>
    <x v="0"/>
    <x v="0"/>
    <x v="0"/>
    <x v="5"/>
    <n v="22"/>
    <m/>
  </r>
  <r>
    <n v="85"/>
    <x v="1"/>
    <x v="1"/>
    <x v="1"/>
    <x v="5"/>
    <x v="0"/>
    <x v="6"/>
    <x v="0"/>
    <x v="0"/>
    <x v="0"/>
    <x v="5"/>
    <n v="10"/>
    <m/>
  </r>
  <r>
    <n v="86"/>
    <x v="1"/>
    <x v="1"/>
    <x v="1"/>
    <x v="5"/>
    <x v="0"/>
    <x v="7"/>
    <x v="0"/>
    <x v="0"/>
    <x v="0"/>
    <x v="5"/>
    <n v="18"/>
    <m/>
  </r>
  <r>
    <n v="87"/>
    <x v="1"/>
    <x v="1"/>
    <x v="1"/>
    <x v="5"/>
    <x v="0"/>
    <x v="8"/>
    <x v="0"/>
    <x v="0"/>
    <x v="0"/>
    <x v="5"/>
    <n v="19"/>
    <m/>
  </r>
  <r>
    <n v="88"/>
    <x v="1"/>
    <x v="1"/>
    <x v="1"/>
    <x v="5"/>
    <x v="0"/>
    <x v="9"/>
    <x v="0"/>
    <x v="0"/>
    <x v="0"/>
    <x v="5"/>
    <n v="27"/>
    <m/>
  </r>
  <r>
    <n v="89"/>
    <x v="1"/>
    <x v="1"/>
    <x v="1"/>
    <x v="5"/>
    <x v="0"/>
    <x v="10"/>
    <x v="0"/>
    <x v="0"/>
    <x v="0"/>
    <x v="5"/>
    <n v="9"/>
    <m/>
  </r>
  <r>
    <n v="90"/>
    <x v="1"/>
    <x v="1"/>
    <x v="1"/>
    <x v="5"/>
    <x v="0"/>
    <x v="11"/>
    <x v="0"/>
    <x v="0"/>
    <x v="0"/>
    <x v="5"/>
    <n v="11"/>
    <m/>
  </r>
  <r>
    <n v="91"/>
    <x v="2"/>
    <x v="2"/>
    <x v="2"/>
    <x v="6"/>
    <x v="2"/>
    <x v="0"/>
    <x v="0"/>
    <x v="2"/>
    <x v="2"/>
    <x v="6"/>
    <n v="1"/>
    <m/>
  </r>
  <r>
    <n v="92"/>
    <x v="2"/>
    <x v="2"/>
    <x v="2"/>
    <x v="6"/>
    <x v="1"/>
    <x v="0"/>
    <x v="0"/>
    <x v="1"/>
    <x v="1"/>
    <x v="6"/>
    <n v="20"/>
    <m/>
  </r>
  <r>
    <n v="93"/>
    <x v="2"/>
    <x v="2"/>
    <x v="2"/>
    <x v="6"/>
    <x v="0"/>
    <x v="0"/>
    <x v="0"/>
    <x v="0"/>
    <x v="0"/>
    <x v="6"/>
    <n v="629"/>
    <m/>
  </r>
  <r>
    <n v="94"/>
    <x v="2"/>
    <x v="2"/>
    <x v="2"/>
    <x v="6"/>
    <x v="3"/>
    <x v="0"/>
    <x v="0"/>
    <x v="3"/>
    <x v="3"/>
    <x v="6"/>
    <n v="16"/>
    <m/>
  </r>
  <r>
    <n v="95"/>
    <x v="2"/>
    <x v="2"/>
    <x v="2"/>
    <x v="6"/>
    <x v="4"/>
    <x v="0"/>
    <x v="0"/>
    <x v="4"/>
    <x v="4"/>
    <x v="6"/>
    <n v="12"/>
    <m/>
  </r>
  <r>
    <n v="96"/>
    <x v="2"/>
    <x v="2"/>
    <x v="2"/>
    <x v="6"/>
    <x v="0"/>
    <x v="1"/>
    <x v="0"/>
    <x v="0"/>
    <x v="0"/>
    <x v="6"/>
    <n v="543"/>
    <m/>
  </r>
  <r>
    <n v="97"/>
    <x v="2"/>
    <x v="2"/>
    <x v="2"/>
    <x v="6"/>
    <x v="3"/>
    <x v="1"/>
    <x v="0"/>
    <x v="3"/>
    <x v="3"/>
    <x v="6"/>
    <n v="13"/>
    <m/>
  </r>
  <r>
    <n v="98"/>
    <x v="2"/>
    <x v="2"/>
    <x v="2"/>
    <x v="6"/>
    <x v="1"/>
    <x v="1"/>
    <x v="0"/>
    <x v="1"/>
    <x v="1"/>
    <x v="6"/>
    <n v="19"/>
    <m/>
  </r>
  <r>
    <n v="99"/>
    <x v="2"/>
    <x v="2"/>
    <x v="2"/>
    <x v="6"/>
    <x v="2"/>
    <x v="1"/>
    <x v="0"/>
    <x v="5"/>
    <x v="5"/>
    <x v="6"/>
    <n v="2"/>
    <m/>
  </r>
  <r>
    <n v="100"/>
    <x v="2"/>
    <x v="2"/>
    <x v="2"/>
    <x v="6"/>
    <x v="4"/>
    <x v="1"/>
    <x v="0"/>
    <x v="4"/>
    <x v="4"/>
    <x v="6"/>
    <n v="18"/>
    <m/>
  </r>
  <r>
    <n v="101"/>
    <x v="2"/>
    <x v="2"/>
    <x v="2"/>
    <x v="6"/>
    <x v="4"/>
    <x v="2"/>
    <x v="0"/>
    <x v="4"/>
    <x v="4"/>
    <x v="6"/>
    <n v="20"/>
    <m/>
  </r>
  <r>
    <n v="102"/>
    <x v="2"/>
    <x v="2"/>
    <x v="2"/>
    <x v="6"/>
    <x v="0"/>
    <x v="2"/>
    <x v="0"/>
    <x v="0"/>
    <x v="0"/>
    <x v="6"/>
    <n v="686"/>
    <m/>
  </r>
  <r>
    <n v="103"/>
    <x v="2"/>
    <x v="2"/>
    <x v="2"/>
    <x v="6"/>
    <x v="1"/>
    <x v="2"/>
    <x v="0"/>
    <x v="1"/>
    <x v="1"/>
    <x v="6"/>
    <n v="14"/>
    <m/>
  </r>
  <r>
    <n v="104"/>
    <x v="2"/>
    <x v="2"/>
    <x v="2"/>
    <x v="6"/>
    <x v="3"/>
    <x v="2"/>
    <x v="0"/>
    <x v="3"/>
    <x v="3"/>
    <x v="6"/>
    <n v="9"/>
    <m/>
  </r>
  <r>
    <n v="105"/>
    <x v="2"/>
    <x v="2"/>
    <x v="2"/>
    <x v="6"/>
    <x v="2"/>
    <x v="3"/>
    <x v="0"/>
    <x v="5"/>
    <x v="5"/>
    <x v="6"/>
    <n v="2"/>
    <m/>
  </r>
  <r>
    <n v="106"/>
    <x v="2"/>
    <x v="2"/>
    <x v="2"/>
    <x v="6"/>
    <x v="0"/>
    <x v="3"/>
    <x v="0"/>
    <x v="0"/>
    <x v="0"/>
    <x v="6"/>
    <n v="619"/>
    <m/>
  </r>
  <r>
    <n v="107"/>
    <x v="2"/>
    <x v="2"/>
    <x v="2"/>
    <x v="6"/>
    <x v="3"/>
    <x v="3"/>
    <x v="0"/>
    <x v="3"/>
    <x v="3"/>
    <x v="6"/>
    <n v="14"/>
    <m/>
  </r>
  <r>
    <n v="108"/>
    <x v="2"/>
    <x v="2"/>
    <x v="2"/>
    <x v="6"/>
    <x v="1"/>
    <x v="3"/>
    <x v="0"/>
    <x v="1"/>
    <x v="1"/>
    <x v="6"/>
    <n v="9"/>
    <m/>
  </r>
  <r>
    <n v="109"/>
    <x v="2"/>
    <x v="2"/>
    <x v="2"/>
    <x v="6"/>
    <x v="4"/>
    <x v="3"/>
    <x v="0"/>
    <x v="4"/>
    <x v="4"/>
    <x v="6"/>
    <n v="23"/>
    <m/>
  </r>
  <r>
    <n v="110"/>
    <x v="2"/>
    <x v="2"/>
    <x v="2"/>
    <x v="6"/>
    <x v="2"/>
    <x v="4"/>
    <x v="0"/>
    <x v="5"/>
    <x v="5"/>
    <x v="6"/>
    <n v="7"/>
    <m/>
  </r>
  <r>
    <n v="111"/>
    <x v="2"/>
    <x v="2"/>
    <x v="2"/>
    <x v="6"/>
    <x v="0"/>
    <x v="4"/>
    <x v="0"/>
    <x v="0"/>
    <x v="0"/>
    <x v="6"/>
    <n v="608"/>
    <m/>
  </r>
  <r>
    <n v="112"/>
    <x v="2"/>
    <x v="2"/>
    <x v="2"/>
    <x v="6"/>
    <x v="1"/>
    <x v="4"/>
    <x v="0"/>
    <x v="1"/>
    <x v="1"/>
    <x v="6"/>
    <n v="15"/>
    <m/>
  </r>
  <r>
    <n v="113"/>
    <x v="2"/>
    <x v="2"/>
    <x v="2"/>
    <x v="6"/>
    <x v="3"/>
    <x v="4"/>
    <x v="0"/>
    <x v="3"/>
    <x v="3"/>
    <x v="6"/>
    <n v="6"/>
    <m/>
  </r>
  <r>
    <n v="114"/>
    <x v="2"/>
    <x v="2"/>
    <x v="2"/>
    <x v="6"/>
    <x v="4"/>
    <x v="4"/>
    <x v="0"/>
    <x v="4"/>
    <x v="4"/>
    <x v="6"/>
    <n v="26"/>
    <m/>
  </r>
  <r>
    <n v="115"/>
    <x v="2"/>
    <x v="2"/>
    <x v="2"/>
    <x v="6"/>
    <x v="3"/>
    <x v="5"/>
    <x v="0"/>
    <x v="3"/>
    <x v="3"/>
    <x v="6"/>
    <n v="2"/>
    <m/>
  </r>
  <r>
    <n v="116"/>
    <x v="2"/>
    <x v="2"/>
    <x v="2"/>
    <x v="6"/>
    <x v="0"/>
    <x v="5"/>
    <x v="0"/>
    <x v="0"/>
    <x v="0"/>
    <x v="6"/>
    <n v="643"/>
    <m/>
  </r>
  <r>
    <n v="117"/>
    <x v="2"/>
    <x v="2"/>
    <x v="2"/>
    <x v="6"/>
    <x v="1"/>
    <x v="5"/>
    <x v="0"/>
    <x v="1"/>
    <x v="1"/>
    <x v="6"/>
    <n v="15"/>
    <m/>
  </r>
  <r>
    <n v="118"/>
    <x v="2"/>
    <x v="2"/>
    <x v="2"/>
    <x v="6"/>
    <x v="4"/>
    <x v="5"/>
    <x v="0"/>
    <x v="4"/>
    <x v="4"/>
    <x v="6"/>
    <n v="13"/>
    <m/>
  </r>
  <r>
    <n v="119"/>
    <x v="2"/>
    <x v="2"/>
    <x v="2"/>
    <x v="6"/>
    <x v="2"/>
    <x v="5"/>
    <x v="0"/>
    <x v="5"/>
    <x v="5"/>
    <x v="6"/>
    <n v="13"/>
    <m/>
  </r>
  <r>
    <n v="120"/>
    <x v="2"/>
    <x v="2"/>
    <x v="2"/>
    <x v="6"/>
    <x v="0"/>
    <x v="6"/>
    <x v="0"/>
    <x v="0"/>
    <x v="0"/>
    <x v="6"/>
    <n v="674"/>
    <m/>
  </r>
  <r>
    <n v="121"/>
    <x v="2"/>
    <x v="2"/>
    <x v="2"/>
    <x v="6"/>
    <x v="3"/>
    <x v="6"/>
    <x v="0"/>
    <x v="3"/>
    <x v="3"/>
    <x v="6"/>
    <n v="3"/>
    <m/>
  </r>
  <r>
    <n v="122"/>
    <x v="2"/>
    <x v="2"/>
    <x v="2"/>
    <x v="6"/>
    <x v="4"/>
    <x v="6"/>
    <x v="0"/>
    <x v="4"/>
    <x v="4"/>
    <x v="6"/>
    <n v="17"/>
    <m/>
  </r>
  <r>
    <n v="123"/>
    <x v="2"/>
    <x v="2"/>
    <x v="2"/>
    <x v="6"/>
    <x v="1"/>
    <x v="6"/>
    <x v="0"/>
    <x v="1"/>
    <x v="1"/>
    <x v="6"/>
    <n v="11"/>
    <m/>
  </r>
  <r>
    <n v="124"/>
    <x v="2"/>
    <x v="2"/>
    <x v="2"/>
    <x v="6"/>
    <x v="2"/>
    <x v="6"/>
    <x v="0"/>
    <x v="5"/>
    <x v="5"/>
    <x v="6"/>
    <n v="2"/>
    <m/>
  </r>
  <r>
    <n v="125"/>
    <x v="2"/>
    <x v="2"/>
    <x v="2"/>
    <x v="6"/>
    <x v="1"/>
    <x v="7"/>
    <x v="0"/>
    <x v="1"/>
    <x v="1"/>
    <x v="6"/>
    <n v="17"/>
    <m/>
  </r>
  <r>
    <n v="126"/>
    <x v="2"/>
    <x v="2"/>
    <x v="2"/>
    <x v="6"/>
    <x v="0"/>
    <x v="7"/>
    <x v="0"/>
    <x v="0"/>
    <x v="0"/>
    <x v="6"/>
    <n v="731"/>
    <m/>
  </r>
  <r>
    <n v="127"/>
    <x v="2"/>
    <x v="2"/>
    <x v="2"/>
    <x v="6"/>
    <x v="2"/>
    <x v="7"/>
    <x v="0"/>
    <x v="5"/>
    <x v="5"/>
    <x v="6"/>
    <n v="5"/>
    <m/>
  </r>
  <r>
    <n v="128"/>
    <x v="2"/>
    <x v="2"/>
    <x v="2"/>
    <x v="6"/>
    <x v="3"/>
    <x v="7"/>
    <x v="0"/>
    <x v="3"/>
    <x v="3"/>
    <x v="6"/>
    <n v="10"/>
    <m/>
  </r>
  <r>
    <n v="129"/>
    <x v="2"/>
    <x v="2"/>
    <x v="2"/>
    <x v="6"/>
    <x v="4"/>
    <x v="7"/>
    <x v="0"/>
    <x v="4"/>
    <x v="4"/>
    <x v="6"/>
    <n v="10"/>
    <m/>
  </r>
  <r>
    <n v="130"/>
    <x v="2"/>
    <x v="2"/>
    <x v="2"/>
    <x v="6"/>
    <x v="1"/>
    <x v="8"/>
    <x v="0"/>
    <x v="1"/>
    <x v="1"/>
    <x v="6"/>
    <n v="10"/>
    <m/>
  </r>
  <r>
    <n v="131"/>
    <x v="2"/>
    <x v="2"/>
    <x v="2"/>
    <x v="6"/>
    <x v="4"/>
    <x v="8"/>
    <x v="0"/>
    <x v="4"/>
    <x v="4"/>
    <x v="6"/>
    <n v="12"/>
    <m/>
  </r>
  <r>
    <n v="132"/>
    <x v="2"/>
    <x v="2"/>
    <x v="2"/>
    <x v="6"/>
    <x v="0"/>
    <x v="8"/>
    <x v="0"/>
    <x v="0"/>
    <x v="0"/>
    <x v="6"/>
    <n v="613"/>
    <m/>
  </r>
  <r>
    <n v="133"/>
    <x v="2"/>
    <x v="2"/>
    <x v="2"/>
    <x v="6"/>
    <x v="2"/>
    <x v="8"/>
    <x v="0"/>
    <x v="5"/>
    <x v="5"/>
    <x v="6"/>
    <n v="1"/>
    <m/>
  </r>
  <r>
    <n v="134"/>
    <x v="2"/>
    <x v="2"/>
    <x v="2"/>
    <x v="6"/>
    <x v="3"/>
    <x v="8"/>
    <x v="0"/>
    <x v="3"/>
    <x v="3"/>
    <x v="6"/>
    <n v="3"/>
    <m/>
  </r>
  <r>
    <n v="135"/>
    <x v="2"/>
    <x v="2"/>
    <x v="2"/>
    <x v="6"/>
    <x v="3"/>
    <x v="9"/>
    <x v="0"/>
    <x v="3"/>
    <x v="3"/>
    <x v="6"/>
    <n v="11"/>
    <m/>
  </r>
  <r>
    <n v="136"/>
    <x v="2"/>
    <x v="2"/>
    <x v="2"/>
    <x v="6"/>
    <x v="1"/>
    <x v="9"/>
    <x v="0"/>
    <x v="1"/>
    <x v="1"/>
    <x v="6"/>
    <n v="14"/>
    <m/>
  </r>
  <r>
    <n v="137"/>
    <x v="2"/>
    <x v="2"/>
    <x v="2"/>
    <x v="6"/>
    <x v="5"/>
    <x v="9"/>
    <x v="0"/>
    <x v="6"/>
    <x v="6"/>
    <x v="6"/>
    <n v="1"/>
    <m/>
  </r>
  <r>
    <n v="138"/>
    <x v="2"/>
    <x v="2"/>
    <x v="2"/>
    <x v="6"/>
    <x v="4"/>
    <x v="9"/>
    <x v="0"/>
    <x v="4"/>
    <x v="4"/>
    <x v="6"/>
    <n v="10"/>
    <m/>
  </r>
  <r>
    <n v="139"/>
    <x v="2"/>
    <x v="2"/>
    <x v="2"/>
    <x v="6"/>
    <x v="0"/>
    <x v="9"/>
    <x v="0"/>
    <x v="0"/>
    <x v="0"/>
    <x v="6"/>
    <n v="648"/>
    <m/>
  </r>
  <r>
    <n v="140"/>
    <x v="2"/>
    <x v="2"/>
    <x v="2"/>
    <x v="6"/>
    <x v="0"/>
    <x v="10"/>
    <x v="0"/>
    <x v="0"/>
    <x v="0"/>
    <x v="6"/>
    <n v="690"/>
    <m/>
  </r>
  <r>
    <n v="141"/>
    <x v="2"/>
    <x v="2"/>
    <x v="2"/>
    <x v="6"/>
    <x v="1"/>
    <x v="10"/>
    <x v="0"/>
    <x v="1"/>
    <x v="1"/>
    <x v="6"/>
    <n v="8"/>
    <m/>
  </r>
  <r>
    <n v="142"/>
    <x v="2"/>
    <x v="2"/>
    <x v="2"/>
    <x v="6"/>
    <x v="4"/>
    <x v="10"/>
    <x v="0"/>
    <x v="4"/>
    <x v="4"/>
    <x v="6"/>
    <n v="10"/>
    <m/>
  </r>
  <r>
    <n v="143"/>
    <x v="2"/>
    <x v="2"/>
    <x v="2"/>
    <x v="6"/>
    <x v="3"/>
    <x v="10"/>
    <x v="0"/>
    <x v="3"/>
    <x v="3"/>
    <x v="6"/>
    <n v="9"/>
    <m/>
  </r>
  <r>
    <n v="144"/>
    <x v="2"/>
    <x v="2"/>
    <x v="2"/>
    <x v="6"/>
    <x v="0"/>
    <x v="11"/>
    <x v="0"/>
    <x v="0"/>
    <x v="0"/>
    <x v="6"/>
    <n v="626"/>
    <m/>
  </r>
  <r>
    <n v="145"/>
    <x v="2"/>
    <x v="2"/>
    <x v="2"/>
    <x v="6"/>
    <x v="3"/>
    <x v="11"/>
    <x v="0"/>
    <x v="3"/>
    <x v="3"/>
    <x v="6"/>
    <n v="9"/>
    <m/>
  </r>
  <r>
    <n v="146"/>
    <x v="2"/>
    <x v="2"/>
    <x v="2"/>
    <x v="6"/>
    <x v="4"/>
    <x v="11"/>
    <x v="0"/>
    <x v="4"/>
    <x v="4"/>
    <x v="6"/>
    <n v="10"/>
    <m/>
  </r>
  <r>
    <n v="147"/>
    <x v="2"/>
    <x v="2"/>
    <x v="2"/>
    <x v="6"/>
    <x v="1"/>
    <x v="11"/>
    <x v="0"/>
    <x v="1"/>
    <x v="1"/>
    <x v="6"/>
    <n v="19"/>
    <m/>
  </r>
  <r>
    <n v="148"/>
    <x v="3"/>
    <x v="3"/>
    <x v="2"/>
    <x v="7"/>
    <x v="5"/>
    <x v="10"/>
    <x v="0"/>
    <x v="7"/>
    <x v="7"/>
    <x v="7"/>
    <m/>
    <n v="3"/>
  </r>
  <r>
    <n v="149"/>
    <x v="3"/>
    <x v="3"/>
    <x v="2"/>
    <x v="8"/>
    <x v="0"/>
    <x v="11"/>
    <x v="0"/>
    <x v="8"/>
    <x v="8"/>
    <x v="8"/>
    <m/>
    <n v="10"/>
  </r>
  <r>
    <n v="150"/>
    <x v="3"/>
    <x v="3"/>
    <x v="2"/>
    <x v="7"/>
    <x v="0"/>
    <x v="11"/>
    <x v="0"/>
    <x v="8"/>
    <x v="8"/>
    <x v="7"/>
    <m/>
    <n v="17"/>
  </r>
  <r>
    <n v="151"/>
    <x v="3"/>
    <x v="3"/>
    <x v="2"/>
    <x v="8"/>
    <x v="0"/>
    <x v="11"/>
    <x v="0"/>
    <x v="9"/>
    <x v="9"/>
    <x v="8"/>
    <m/>
    <n v="21"/>
  </r>
  <r>
    <n v="152"/>
    <x v="3"/>
    <x v="3"/>
    <x v="2"/>
    <x v="7"/>
    <x v="2"/>
    <x v="8"/>
    <x v="0"/>
    <x v="10"/>
    <x v="10"/>
    <x v="7"/>
    <m/>
    <n v="2"/>
  </r>
  <r>
    <n v="153"/>
    <x v="3"/>
    <x v="3"/>
    <x v="2"/>
    <x v="7"/>
    <x v="2"/>
    <x v="0"/>
    <x v="0"/>
    <x v="11"/>
    <x v="11"/>
    <x v="7"/>
    <m/>
    <n v="5"/>
  </r>
  <r>
    <n v="154"/>
    <x v="3"/>
    <x v="3"/>
    <x v="2"/>
    <x v="8"/>
    <x v="6"/>
    <x v="3"/>
    <x v="0"/>
    <x v="12"/>
    <x v="12"/>
    <x v="8"/>
    <m/>
    <n v="5"/>
  </r>
  <r>
    <n v="155"/>
    <x v="3"/>
    <x v="3"/>
    <x v="2"/>
    <x v="7"/>
    <x v="2"/>
    <x v="10"/>
    <x v="0"/>
    <x v="11"/>
    <x v="11"/>
    <x v="7"/>
    <m/>
    <n v="1"/>
  </r>
  <r>
    <n v="156"/>
    <x v="3"/>
    <x v="3"/>
    <x v="2"/>
    <x v="8"/>
    <x v="6"/>
    <x v="4"/>
    <x v="0"/>
    <x v="12"/>
    <x v="12"/>
    <x v="8"/>
    <m/>
    <n v="4"/>
  </r>
  <r>
    <n v="157"/>
    <x v="3"/>
    <x v="3"/>
    <x v="2"/>
    <x v="7"/>
    <x v="0"/>
    <x v="11"/>
    <x v="0"/>
    <x v="13"/>
    <x v="13"/>
    <x v="7"/>
    <m/>
    <n v="27"/>
  </r>
  <r>
    <n v="158"/>
    <x v="3"/>
    <x v="3"/>
    <x v="2"/>
    <x v="8"/>
    <x v="6"/>
    <x v="5"/>
    <x v="0"/>
    <x v="12"/>
    <x v="12"/>
    <x v="8"/>
    <m/>
    <n v="16"/>
  </r>
  <r>
    <n v="159"/>
    <x v="3"/>
    <x v="3"/>
    <x v="2"/>
    <x v="8"/>
    <x v="0"/>
    <x v="7"/>
    <x v="0"/>
    <x v="8"/>
    <x v="8"/>
    <x v="8"/>
    <m/>
    <n v="9"/>
  </r>
  <r>
    <n v="160"/>
    <x v="3"/>
    <x v="3"/>
    <x v="2"/>
    <x v="7"/>
    <x v="0"/>
    <x v="7"/>
    <x v="0"/>
    <x v="8"/>
    <x v="8"/>
    <x v="7"/>
    <m/>
    <n v="19"/>
  </r>
  <r>
    <n v="161"/>
    <x v="3"/>
    <x v="3"/>
    <x v="2"/>
    <x v="7"/>
    <x v="0"/>
    <x v="10"/>
    <x v="0"/>
    <x v="13"/>
    <x v="13"/>
    <x v="7"/>
    <m/>
    <n v="36"/>
  </r>
  <r>
    <n v="162"/>
    <x v="3"/>
    <x v="3"/>
    <x v="2"/>
    <x v="7"/>
    <x v="6"/>
    <x v="6"/>
    <x v="0"/>
    <x v="12"/>
    <x v="12"/>
    <x v="7"/>
    <m/>
    <n v="1"/>
  </r>
  <r>
    <n v="163"/>
    <x v="3"/>
    <x v="3"/>
    <x v="2"/>
    <x v="8"/>
    <x v="6"/>
    <x v="6"/>
    <x v="0"/>
    <x v="12"/>
    <x v="12"/>
    <x v="8"/>
    <m/>
    <n v="2"/>
  </r>
  <r>
    <n v="164"/>
    <x v="3"/>
    <x v="3"/>
    <x v="2"/>
    <x v="7"/>
    <x v="5"/>
    <x v="0"/>
    <x v="0"/>
    <x v="7"/>
    <x v="7"/>
    <x v="7"/>
    <m/>
    <n v="27"/>
  </r>
  <r>
    <n v="165"/>
    <x v="3"/>
    <x v="3"/>
    <x v="2"/>
    <x v="8"/>
    <x v="0"/>
    <x v="2"/>
    <x v="0"/>
    <x v="14"/>
    <x v="14"/>
    <x v="8"/>
    <m/>
    <n v="14"/>
  </r>
  <r>
    <n v="166"/>
    <x v="3"/>
    <x v="3"/>
    <x v="2"/>
    <x v="7"/>
    <x v="0"/>
    <x v="3"/>
    <x v="0"/>
    <x v="15"/>
    <x v="15"/>
    <x v="7"/>
    <m/>
    <n v="28"/>
  </r>
  <r>
    <n v="167"/>
    <x v="3"/>
    <x v="3"/>
    <x v="2"/>
    <x v="8"/>
    <x v="0"/>
    <x v="1"/>
    <x v="0"/>
    <x v="8"/>
    <x v="8"/>
    <x v="8"/>
    <m/>
    <n v="6"/>
  </r>
  <r>
    <n v="168"/>
    <x v="3"/>
    <x v="3"/>
    <x v="2"/>
    <x v="7"/>
    <x v="0"/>
    <x v="1"/>
    <x v="0"/>
    <x v="8"/>
    <x v="8"/>
    <x v="7"/>
    <m/>
    <n v="14"/>
  </r>
  <r>
    <n v="169"/>
    <x v="3"/>
    <x v="3"/>
    <x v="2"/>
    <x v="7"/>
    <x v="0"/>
    <x v="1"/>
    <x v="0"/>
    <x v="13"/>
    <x v="13"/>
    <x v="7"/>
    <m/>
    <n v="21"/>
  </r>
  <r>
    <n v="170"/>
    <x v="3"/>
    <x v="3"/>
    <x v="2"/>
    <x v="7"/>
    <x v="0"/>
    <x v="4"/>
    <x v="0"/>
    <x v="13"/>
    <x v="13"/>
    <x v="7"/>
    <m/>
    <n v="34"/>
  </r>
  <r>
    <n v="171"/>
    <x v="3"/>
    <x v="3"/>
    <x v="2"/>
    <x v="8"/>
    <x v="0"/>
    <x v="7"/>
    <x v="0"/>
    <x v="14"/>
    <x v="14"/>
    <x v="8"/>
    <m/>
    <n v="9"/>
  </r>
  <r>
    <n v="172"/>
    <x v="3"/>
    <x v="3"/>
    <x v="2"/>
    <x v="7"/>
    <x v="0"/>
    <x v="3"/>
    <x v="0"/>
    <x v="13"/>
    <x v="13"/>
    <x v="7"/>
    <m/>
    <n v="47"/>
  </r>
  <r>
    <n v="173"/>
    <x v="3"/>
    <x v="3"/>
    <x v="2"/>
    <x v="7"/>
    <x v="0"/>
    <x v="3"/>
    <x v="0"/>
    <x v="8"/>
    <x v="8"/>
    <x v="7"/>
    <m/>
    <n v="20"/>
  </r>
  <r>
    <n v="174"/>
    <x v="3"/>
    <x v="3"/>
    <x v="2"/>
    <x v="7"/>
    <x v="5"/>
    <x v="4"/>
    <x v="0"/>
    <x v="7"/>
    <x v="7"/>
    <x v="7"/>
    <m/>
    <n v="4"/>
  </r>
  <r>
    <n v="175"/>
    <x v="3"/>
    <x v="3"/>
    <x v="2"/>
    <x v="8"/>
    <x v="0"/>
    <x v="6"/>
    <x v="0"/>
    <x v="8"/>
    <x v="8"/>
    <x v="8"/>
    <m/>
    <n v="8"/>
  </r>
  <r>
    <n v="176"/>
    <x v="3"/>
    <x v="3"/>
    <x v="2"/>
    <x v="7"/>
    <x v="0"/>
    <x v="6"/>
    <x v="0"/>
    <x v="8"/>
    <x v="8"/>
    <x v="7"/>
    <m/>
    <n v="13"/>
  </r>
  <r>
    <n v="177"/>
    <x v="3"/>
    <x v="3"/>
    <x v="2"/>
    <x v="7"/>
    <x v="5"/>
    <x v="3"/>
    <x v="0"/>
    <x v="7"/>
    <x v="7"/>
    <x v="7"/>
    <m/>
    <n v="41"/>
  </r>
  <r>
    <n v="178"/>
    <x v="3"/>
    <x v="3"/>
    <x v="2"/>
    <x v="8"/>
    <x v="0"/>
    <x v="7"/>
    <x v="0"/>
    <x v="9"/>
    <x v="9"/>
    <x v="8"/>
    <m/>
    <n v="1"/>
  </r>
  <r>
    <n v="179"/>
    <x v="3"/>
    <x v="3"/>
    <x v="2"/>
    <x v="7"/>
    <x v="0"/>
    <x v="0"/>
    <x v="0"/>
    <x v="15"/>
    <x v="15"/>
    <x v="7"/>
    <m/>
    <n v="17"/>
  </r>
  <r>
    <n v="180"/>
    <x v="3"/>
    <x v="3"/>
    <x v="2"/>
    <x v="7"/>
    <x v="5"/>
    <x v="1"/>
    <x v="0"/>
    <x v="7"/>
    <x v="7"/>
    <x v="7"/>
    <m/>
    <n v="47"/>
  </r>
  <r>
    <n v="181"/>
    <x v="3"/>
    <x v="3"/>
    <x v="2"/>
    <x v="7"/>
    <x v="6"/>
    <x v="5"/>
    <x v="0"/>
    <x v="16"/>
    <x v="16"/>
    <x v="7"/>
    <m/>
    <n v="8"/>
  </r>
  <r>
    <n v="182"/>
    <x v="3"/>
    <x v="3"/>
    <x v="2"/>
    <x v="7"/>
    <x v="2"/>
    <x v="6"/>
    <x v="0"/>
    <x v="10"/>
    <x v="10"/>
    <x v="7"/>
    <m/>
    <n v="2"/>
  </r>
  <r>
    <n v="183"/>
    <x v="3"/>
    <x v="3"/>
    <x v="2"/>
    <x v="8"/>
    <x v="0"/>
    <x v="3"/>
    <x v="0"/>
    <x v="14"/>
    <x v="14"/>
    <x v="8"/>
    <m/>
    <n v="7"/>
  </r>
  <r>
    <n v="184"/>
    <x v="3"/>
    <x v="3"/>
    <x v="2"/>
    <x v="7"/>
    <x v="5"/>
    <x v="6"/>
    <x v="0"/>
    <x v="7"/>
    <x v="7"/>
    <x v="7"/>
    <m/>
    <n v="3"/>
  </r>
  <r>
    <n v="185"/>
    <x v="3"/>
    <x v="3"/>
    <x v="2"/>
    <x v="8"/>
    <x v="0"/>
    <x v="2"/>
    <x v="0"/>
    <x v="8"/>
    <x v="8"/>
    <x v="8"/>
    <m/>
    <n v="5"/>
  </r>
  <r>
    <n v="186"/>
    <x v="3"/>
    <x v="3"/>
    <x v="2"/>
    <x v="8"/>
    <x v="0"/>
    <x v="8"/>
    <x v="0"/>
    <x v="14"/>
    <x v="14"/>
    <x v="8"/>
    <m/>
    <n v="13"/>
  </r>
  <r>
    <n v="187"/>
    <x v="3"/>
    <x v="3"/>
    <x v="2"/>
    <x v="7"/>
    <x v="5"/>
    <x v="8"/>
    <x v="0"/>
    <x v="7"/>
    <x v="7"/>
    <x v="7"/>
    <m/>
    <n v="9"/>
  </r>
  <r>
    <n v="188"/>
    <x v="3"/>
    <x v="3"/>
    <x v="2"/>
    <x v="8"/>
    <x v="0"/>
    <x v="5"/>
    <x v="0"/>
    <x v="9"/>
    <x v="9"/>
    <x v="8"/>
    <m/>
    <n v="9"/>
  </r>
  <r>
    <n v="189"/>
    <x v="3"/>
    <x v="3"/>
    <x v="2"/>
    <x v="8"/>
    <x v="6"/>
    <x v="7"/>
    <x v="0"/>
    <x v="12"/>
    <x v="12"/>
    <x v="8"/>
    <m/>
    <n v="14"/>
  </r>
  <r>
    <n v="190"/>
    <x v="3"/>
    <x v="3"/>
    <x v="2"/>
    <x v="8"/>
    <x v="0"/>
    <x v="0"/>
    <x v="0"/>
    <x v="9"/>
    <x v="9"/>
    <x v="8"/>
    <m/>
    <n v="20"/>
  </r>
  <r>
    <n v="191"/>
    <x v="3"/>
    <x v="3"/>
    <x v="2"/>
    <x v="8"/>
    <x v="0"/>
    <x v="4"/>
    <x v="0"/>
    <x v="9"/>
    <x v="9"/>
    <x v="8"/>
    <m/>
    <n v="1"/>
  </r>
  <r>
    <n v="192"/>
    <x v="3"/>
    <x v="3"/>
    <x v="2"/>
    <x v="7"/>
    <x v="0"/>
    <x v="1"/>
    <x v="0"/>
    <x v="15"/>
    <x v="15"/>
    <x v="7"/>
    <m/>
    <n v="24"/>
  </r>
  <r>
    <n v="193"/>
    <x v="3"/>
    <x v="3"/>
    <x v="2"/>
    <x v="7"/>
    <x v="0"/>
    <x v="7"/>
    <x v="0"/>
    <x v="13"/>
    <x v="13"/>
    <x v="7"/>
    <m/>
    <n v="29"/>
  </r>
  <r>
    <n v="194"/>
    <x v="3"/>
    <x v="3"/>
    <x v="2"/>
    <x v="7"/>
    <x v="0"/>
    <x v="2"/>
    <x v="0"/>
    <x v="13"/>
    <x v="13"/>
    <x v="7"/>
    <m/>
    <n v="30"/>
  </r>
  <r>
    <n v="195"/>
    <x v="3"/>
    <x v="3"/>
    <x v="2"/>
    <x v="8"/>
    <x v="0"/>
    <x v="9"/>
    <x v="0"/>
    <x v="8"/>
    <x v="8"/>
    <x v="8"/>
    <m/>
    <n v="6"/>
  </r>
  <r>
    <n v="196"/>
    <x v="3"/>
    <x v="3"/>
    <x v="2"/>
    <x v="7"/>
    <x v="0"/>
    <x v="9"/>
    <x v="0"/>
    <x v="8"/>
    <x v="8"/>
    <x v="7"/>
    <m/>
    <n v="15"/>
  </r>
  <r>
    <n v="197"/>
    <x v="3"/>
    <x v="3"/>
    <x v="2"/>
    <x v="7"/>
    <x v="5"/>
    <x v="9"/>
    <x v="0"/>
    <x v="7"/>
    <x v="7"/>
    <x v="7"/>
    <m/>
    <n v="6"/>
  </r>
  <r>
    <n v="198"/>
    <x v="3"/>
    <x v="3"/>
    <x v="2"/>
    <x v="8"/>
    <x v="0"/>
    <x v="6"/>
    <x v="0"/>
    <x v="9"/>
    <x v="9"/>
    <x v="8"/>
    <m/>
    <n v="1"/>
  </r>
  <r>
    <n v="199"/>
    <x v="3"/>
    <x v="3"/>
    <x v="2"/>
    <x v="8"/>
    <x v="0"/>
    <x v="9"/>
    <x v="0"/>
    <x v="14"/>
    <x v="14"/>
    <x v="8"/>
    <m/>
    <n v="15"/>
  </r>
  <r>
    <n v="200"/>
    <x v="3"/>
    <x v="3"/>
    <x v="2"/>
    <x v="8"/>
    <x v="0"/>
    <x v="10"/>
    <x v="0"/>
    <x v="14"/>
    <x v="14"/>
    <x v="8"/>
    <m/>
    <n v="20"/>
  </r>
  <r>
    <n v="201"/>
    <x v="3"/>
    <x v="3"/>
    <x v="2"/>
    <x v="8"/>
    <x v="0"/>
    <x v="9"/>
    <x v="0"/>
    <x v="9"/>
    <x v="9"/>
    <x v="8"/>
    <m/>
    <n v="4"/>
  </r>
  <r>
    <n v="202"/>
    <x v="3"/>
    <x v="3"/>
    <x v="2"/>
    <x v="7"/>
    <x v="0"/>
    <x v="9"/>
    <x v="0"/>
    <x v="13"/>
    <x v="13"/>
    <x v="7"/>
    <m/>
    <n v="19"/>
  </r>
  <r>
    <n v="203"/>
    <x v="3"/>
    <x v="3"/>
    <x v="2"/>
    <x v="8"/>
    <x v="0"/>
    <x v="10"/>
    <x v="0"/>
    <x v="9"/>
    <x v="9"/>
    <x v="8"/>
    <m/>
    <n v="17"/>
  </r>
  <r>
    <n v="204"/>
    <x v="3"/>
    <x v="3"/>
    <x v="2"/>
    <x v="7"/>
    <x v="0"/>
    <x v="0"/>
    <x v="0"/>
    <x v="13"/>
    <x v="13"/>
    <x v="7"/>
    <m/>
    <n v="33"/>
  </r>
  <r>
    <n v="205"/>
    <x v="3"/>
    <x v="3"/>
    <x v="2"/>
    <x v="7"/>
    <x v="0"/>
    <x v="2"/>
    <x v="0"/>
    <x v="8"/>
    <x v="8"/>
    <x v="7"/>
    <m/>
    <n v="39"/>
  </r>
  <r>
    <n v="206"/>
    <x v="3"/>
    <x v="3"/>
    <x v="2"/>
    <x v="7"/>
    <x v="6"/>
    <x v="4"/>
    <x v="0"/>
    <x v="12"/>
    <x v="12"/>
    <x v="7"/>
    <m/>
    <n v="2"/>
  </r>
  <r>
    <n v="207"/>
    <x v="3"/>
    <x v="3"/>
    <x v="2"/>
    <x v="7"/>
    <x v="2"/>
    <x v="2"/>
    <x v="0"/>
    <x v="10"/>
    <x v="10"/>
    <x v="7"/>
    <m/>
    <n v="4"/>
  </r>
  <r>
    <n v="208"/>
    <x v="3"/>
    <x v="3"/>
    <x v="2"/>
    <x v="8"/>
    <x v="0"/>
    <x v="3"/>
    <x v="0"/>
    <x v="9"/>
    <x v="9"/>
    <x v="8"/>
    <m/>
    <n v="11"/>
  </r>
  <r>
    <n v="209"/>
    <x v="3"/>
    <x v="3"/>
    <x v="2"/>
    <x v="7"/>
    <x v="2"/>
    <x v="1"/>
    <x v="0"/>
    <x v="11"/>
    <x v="11"/>
    <x v="7"/>
    <m/>
    <n v="1"/>
  </r>
  <r>
    <n v="210"/>
    <x v="3"/>
    <x v="3"/>
    <x v="2"/>
    <x v="7"/>
    <x v="2"/>
    <x v="1"/>
    <x v="0"/>
    <x v="10"/>
    <x v="10"/>
    <x v="7"/>
    <m/>
    <n v="11"/>
  </r>
  <r>
    <n v="211"/>
    <x v="3"/>
    <x v="3"/>
    <x v="2"/>
    <x v="7"/>
    <x v="0"/>
    <x v="5"/>
    <x v="0"/>
    <x v="8"/>
    <x v="8"/>
    <x v="7"/>
    <m/>
    <n v="21"/>
  </r>
  <r>
    <n v="212"/>
    <x v="3"/>
    <x v="3"/>
    <x v="2"/>
    <x v="8"/>
    <x v="0"/>
    <x v="3"/>
    <x v="0"/>
    <x v="8"/>
    <x v="8"/>
    <x v="8"/>
    <m/>
    <n v="4"/>
  </r>
  <r>
    <n v="213"/>
    <x v="3"/>
    <x v="3"/>
    <x v="2"/>
    <x v="8"/>
    <x v="6"/>
    <x v="9"/>
    <x v="0"/>
    <x v="12"/>
    <x v="12"/>
    <x v="8"/>
    <m/>
    <n v="2"/>
  </r>
  <r>
    <n v="214"/>
    <x v="3"/>
    <x v="3"/>
    <x v="2"/>
    <x v="7"/>
    <x v="5"/>
    <x v="7"/>
    <x v="0"/>
    <x v="7"/>
    <x v="7"/>
    <x v="7"/>
    <m/>
    <n v="5"/>
  </r>
  <r>
    <n v="215"/>
    <x v="3"/>
    <x v="3"/>
    <x v="2"/>
    <x v="8"/>
    <x v="0"/>
    <x v="6"/>
    <x v="0"/>
    <x v="14"/>
    <x v="14"/>
    <x v="8"/>
    <m/>
    <n v="10"/>
  </r>
  <r>
    <n v="216"/>
    <x v="3"/>
    <x v="3"/>
    <x v="2"/>
    <x v="8"/>
    <x v="6"/>
    <x v="2"/>
    <x v="0"/>
    <x v="12"/>
    <x v="12"/>
    <x v="8"/>
    <m/>
    <n v="11"/>
  </r>
  <r>
    <n v="217"/>
    <x v="3"/>
    <x v="3"/>
    <x v="2"/>
    <x v="7"/>
    <x v="0"/>
    <x v="7"/>
    <x v="0"/>
    <x v="15"/>
    <x v="15"/>
    <x v="7"/>
    <m/>
    <n v="18"/>
  </r>
  <r>
    <n v="218"/>
    <x v="3"/>
    <x v="3"/>
    <x v="2"/>
    <x v="7"/>
    <x v="0"/>
    <x v="6"/>
    <x v="0"/>
    <x v="13"/>
    <x v="13"/>
    <x v="7"/>
    <m/>
    <n v="21"/>
  </r>
  <r>
    <n v="219"/>
    <x v="3"/>
    <x v="3"/>
    <x v="2"/>
    <x v="8"/>
    <x v="0"/>
    <x v="0"/>
    <x v="0"/>
    <x v="8"/>
    <x v="8"/>
    <x v="8"/>
    <m/>
    <n v="12"/>
  </r>
  <r>
    <n v="220"/>
    <x v="3"/>
    <x v="3"/>
    <x v="2"/>
    <x v="7"/>
    <x v="0"/>
    <x v="0"/>
    <x v="0"/>
    <x v="8"/>
    <x v="8"/>
    <x v="7"/>
    <m/>
    <n v="8"/>
  </r>
  <r>
    <n v="221"/>
    <x v="3"/>
    <x v="3"/>
    <x v="2"/>
    <x v="7"/>
    <x v="6"/>
    <x v="6"/>
    <x v="0"/>
    <x v="16"/>
    <x v="16"/>
    <x v="7"/>
    <m/>
    <n v="3"/>
  </r>
  <r>
    <n v="222"/>
    <x v="3"/>
    <x v="3"/>
    <x v="2"/>
    <x v="8"/>
    <x v="0"/>
    <x v="8"/>
    <x v="0"/>
    <x v="9"/>
    <x v="9"/>
    <x v="8"/>
    <m/>
    <n v="11"/>
  </r>
  <r>
    <n v="223"/>
    <x v="3"/>
    <x v="3"/>
    <x v="2"/>
    <x v="8"/>
    <x v="0"/>
    <x v="1"/>
    <x v="0"/>
    <x v="14"/>
    <x v="14"/>
    <x v="8"/>
    <m/>
    <n v="10"/>
  </r>
  <r>
    <n v="224"/>
    <x v="3"/>
    <x v="3"/>
    <x v="2"/>
    <x v="7"/>
    <x v="6"/>
    <x v="11"/>
    <x v="0"/>
    <x v="12"/>
    <x v="12"/>
    <x v="7"/>
    <m/>
    <n v="5"/>
  </r>
  <r>
    <n v="225"/>
    <x v="3"/>
    <x v="3"/>
    <x v="2"/>
    <x v="8"/>
    <x v="0"/>
    <x v="11"/>
    <x v="0"/>
    <x v="14"/>
    <x v="14"/>
    <x v="8"/>
    <m/>
    <n v="17"/>
  </r>
  <r>
    <n v="226"/>
    <x v="3"/>
    <x v="3"/>
    <x v="2"/>
    <x v="8"/>
    <x v="0"/>
    <x v="10"/>
    <x v="0"/>
    <x v="8"/>
    <x v="8"/>
    <x v="8"/>
    <m/>
    <n v="6"/>
  </r>
  <r>
    <n v="227"/>
    <x v="3"/>
    <x v="3"/>
    <x v="2"/>
    <x v="7"/>
    <x v="0"/>
    <x v="10"/>
    <x v="0"/>
    <x v="8"/>
    <x v="8"/>
    <x v="7"/>
    <m/>
    <n v="14"/>
  </r>
  <r>
    <n v="228"/>
    <x v="3"/>
    <x v="3"/>
    <x v="2"/>
    <x v="8"/>
    <x v="6"/>
    <x v="10"/>
    <x v="0"/>
    <x v="12"/>
    <x v="12"/>
    <x v="8"/>
    <m/>
    <n v="11"/>
  </r>
  <r>
    <n v="229"/>
    <x v="3"/>
    <x v="3"/>
    <x v="2"/>
    <x v="7"/>
    <x v="6"/>
    <x v="1"/>
    <x v="0"/>
    <x v="12"/>
    <x v="12"/>
    <x v="7"/>
    <m/>
    <n v="9"/>
  </r>
  <r>
    <n v="230"/>
    <x v="3"/>
    <x v="3"/>
    <x v="2"/>
    <x v="7"/>
    <x v="5"/>
    <x v="11"/>
    <x v="0"/>
    <x v="7"/>
    <x v="7"/>
    <x v="7"/>
    <m/>
    <n v="4"/>
  </r>
  <r>
    <n v="231"/>
    <x v="3"/>
    <x v="3"/>
    <x v="2"/>
    <x v="7"/>
    <x v="2"/>
    <x v="0"/>
    <x v="0"/>
    <x v="10"/>
    <x v="10"/>
    <x v="7"/>
    <m/>
    <n v="3"/>
  </r>
  <r>
    <n v="232"/>
    <x v="3"/>
    <x v="3"/>
    <x v="2"/>
    <x v="8"/>
    <x v="0"/>
    <x v="4"/>
    <x v="0"/>
    <x v="8"/>
    <x v="8"/>
    <x v="8"/>
    <m/>
    <n v="3"/>
  </r>
  <r>
    <n v="233"/>
    <x v="3"/>
    <x v="3"/>
    <x v="2"/>
    <x v="7"/>
    <x v="0"/>
    <x v="4"/>
    <x v="0"/>
    <x v="8"/>
    <x v="8"/>
    <x v="7"/>
    <m/>
    <n v="26"/>
  </r>
  <r>
    <n v="234"/>
    <x v="3"/>
    <x v="3"/>
    <x v="2"/>
    <x v="7"/>
    <x v="6"/>
    <x v="0"/>
    <x v="0"/>
    <x v="12"/>
    <x v="12"/>
    <x v="7"/>
    <m/>
    <n v="9"/>
  </r>
  <r>
    <n v="235"/>
    <x v="3"/>
    <x v="3"/>
    <x v="2"/>
    <x v="7"/>
    <x v="0"/>
    <x v="10"/>
    <x v="0"/>
    <x v="15"/>
    <x v="15"/>
    <x v="7"/>
    <m/>
    <n v="5"/>
  </r>
  <r>
    <n v="236"/>
    <x v="3"/>
    <x v="3"/>
    <x v="2"/>
    <x v="7"/>
    <x v="3"/>
    <x v="10"/>
    <x v="0"/>
    <x v="17"/>
    <x v="17"/>
    <x v="7"/>
    <m/>
    <n v="1"/>
  </r>
  <r>
    <n v="237"/>
    <x v="3"/>
    <x v="3"/>
    <x v="2"/>
    <x v="7"/>
    <x v="5"/>
    <x v="2"/>
    <x v="0"/>
    <x v="7"/>
    <x v="7"/>
    <x v="7"/>
    <m/>
    <n v="55"/>
  </r>
  <r>
    <n v="238"/>
    <x v="3"/>
    <x v="3"/>
    <x v="2"/>
    <x v="7"/>
    <x v="0"/>
    <x v="11"/>
    <x v="0"/>
    <x v="15"/>
    <x v="15"/>
    <x v="7"/>
    <m/>
    <n v="17"/>
  </r>
  <r>
    <n v="239"/>
    <x v="3"/>
    <x v="3"/>
    <x v="2"/>
    <x v="8"/>
    <x v="0"/>
    <x v="5"/>
    <x v="0"/>
    <x v="14"/>
    <x v="14"/>
    <x v="8"/>
    <m/>
    <n v="5"/>
  </r>
  <r>
    <n v="240"/>
    <x v="3"/>
    <x v="3"/>
    <x v="2"/>
    <x v="7"/>
    <x v="0"/>
    <x v="5"/>
    <x v="0"/>
    <x v="13"/>
    <x v="13"/>
    <x v="7"/>
    <m/>
    <n v="27"/>
  </r>
  <r>
    <n v="241"/>
    <x v="3"/>
    <x v="3"/>
    <x v="2"/>
    <x v="8"/>
    <x v="0"/>
    <x v="5"/>
    <x v="0"/>
    <x v="8"/>
    <x v="8"/>
    <x v="8"/>
    <m/>
    <n v="4"/>
  </r>
  <r>
    <n v="242"/>
    <x v="3"/>
    <x v="3"/>
    <x v="2"/>
    <x v="7"/>
    <x v="0"/>
    <x v="6"/>
    <x v="0"/>
    <x v="15"/>
    <x v="15"/>
    <x v="7"/>
    <m/>
    <n v="18"/>
  </r>
  <r>
    <n v="243"/>
    <x v="3"/>
    <x v="3"/>
    <x v="2"/>
    <x v="8"/>
    <x v="0"/>
    <x v="4"/>
    <x v="0"/>
    <x v="14"/>
    <x v="14"/>
    <x v="8"/>
    <m/>
    <n v="9"/>
  </r>
  <r>
    <n v="244"/>
    <x v="3"/>
    <x v="3"/>
    <x v="2"/>
    <x v="7"/>
    <x v="0"/>
    <x v="9"/>
    <x v="0"/>
    <x v="15"/>
    <x v="15"/>
    <x v="7"/>
    <m/>
    <n v="20"/>
  </r>
  <r>
    <n v="245"/>
    <x v="3"/>
    <x v="3"/>
    <x v="2"/>
    <x v="7"/>
    <x v="0"/>
    <x v="8"/>
    <x v="0"/>
    <x v="13"/>
    <x v="13"/>
    <x v="7"/>
    <m/>
    <n v="15"/>
  </r>
  <r>
    <n v="246"/>
    <x v="3"/>
    <x v="3"/>
    <x v="2"/>
    <x v="7"/>
    <x v="0"/>
    <x v="4"/>
    <x v="0"/>
    <x v="15"/>
    <x v="15"/>
    <x v="7"/>
    <m/>
    <n v="11"/>
  </r>
  <r>
    <n v="247"/>
    <x v="3"/>
    <x v="3"/>
    <x v="2"/>
    <x v="7"/>
    <x v="0"/>
    <x v="5"/>
    <x v="0"/>
    <x v="15"/>
    <x v="15"/>
    <x v="7"/>
    <m/>
    <n v="16"/>
  </r>
  <r>
    <n v="248"/>
    <x v="3"/>
    <x v="3"/>
    <x v="2"/>
    <x v="7"/>
    <x v="0"/>
    <x v="2"/>
    <x v="0"/>
    <x v="15"/>
    <x v="15"/>
    <x v="7"/>
    <m/>
    <n v="17"/>
  </r>
  <r>
    <n v="249"/>
    <x v="3"/>
    <x v="3"/>
    <x v="2"/>
    <x v="7"/>
    <x v="2"/>
    <x v="11"/>
    <x v="0"/>
    <x v="11"/>
    <x v="11"/>
    <x v="7"/>
    <m/>
    <n v="2"/>
  </r>
  <r>
    <n v="250"/>
    <x v="3"/>
    <x v="3"/>
    <x v="2"/>
    <x v="7"/>
    <x v="5"/>
    <x v="5"/>
    <x v="0"/>
    <x v="7"/>
    <x v="7"/>
    <x v="7"/>
    <m/>
    <n v="17"/>
  </r>
  <r>
    <n v="251"/>
    <x v="3"/>
    <x v="3"/>
    <x v="2"/>
    <x v="7"/>
    <x v="6"/>
    <x v="9"/>
    <x v="0"/>
    <x v="12"/>
    <x v="12"/>
    <x v="7"/>
    <m/>
    <n v="8"/>
  </r>
  <r>
    <n v="252"/>
    <x v="3"/>
    <x v="3"/>
    <x v="2"/>
    <x v="8"/>
    <x v="6"/>
    <x v="8"/>
    <x v="0"/>
    <x v="12"/>
    <x v="12"/>
    <x v="8"/>
    <m/>
    <n v="9"/>
  </r>
  <r>
    <n v="253"/>
    <x v="3"/>
    <x v="3"/>
    <x v="2"/>
    <x v="8"/>
    <x v="0"/>
    <x v="0"/>
    <x v="0"/>
    <x v="14"/>
    <x v="14"/>
    <x v="8"/>
    <m/>
    <n v="12"/>
  </r>
  <r>
    <n v="254"/>
    <x v="3"/>
    <x v="3"/>
    <x v="2"/>
    <x v="8"/>
    <x v="0"/>
    <x v="8"/>
    <x v="0"/>
    <x v="8"/>
    <x v="8"/>
    <x v="8"/>
    <m/>
    <n v="6"/>
  </r>
  <r>
    <n v="255"/>
    <x v="3"/>
    <x v="3"/>
    <x v="2"/>
    <x v="7"/>
    <x v="2"/>
    <x v="11"/>
    <x v="0"/>
    <x v="10"/>
    <x v="10"/>
    <x v="7"/>
    <m/>
    <n v="4"/>
  </r>
  <r>
    <n v="256"/>
    <x v="3"/>
    <x v="3"/>
    <x v="2"/>
    <x v="7"/>
    <x v="2"/>
    <x v="4"/>
    <x v="0"/>
    <x v="11"/>
    <x v="11"/>
    <x v="7"/>
    <m/>
    <n v="2"/>
  </r>
  <r>
    <n v="257"/>
    <x v="3"/>
    <x v="3"/>
    <x v="2"/>
    <x v="7"/>
    <x v="0"/>
    <x v="8"/>
    <x v="0"/>
    <x v="8"/>
    <x v="8"/>
    <x v="7"/>
    <m/>
    <n v="7"/>
  </r>
  <r>
    <n v="258"/>
    <x v="3"/>
    <x v="4"/>
    <x v="2"/>
    <x v="6"/>
    <x v="2"/>
    <x v="0"/>
    <x v="0"/>
    <x v="2"/>
    <x v="2"/>
    <x v="6"/>
    <m/>
    <n v="1"/>
  </r>
  <r>
    <n v="259"/>
    <x v="3"/>
    <x v="4"/>
    <x v="2"/>
    <x v="6"/>
    <x v="1"/>
    <x v="0"/>
    <x v="0"/>
    <x v="1"/>
    <x v="1"/>
    <x v="6"/>
    <m/>
    <n v="20"/>
  </r>
  <r>
    <n v="260"/>
    <x v="3"/>
    <x v="4"/>
    <x v="2"/>
    <x v="6"/>
    <x v="0"/>
    <x v="0"/>
    <x v="0"/>
    <x v="0"/>
    <x v="0"/>
    <x v="6"/>
    <m/>
    <n v="629"/>
  </r>
  <r>
    <n v="261"/>
    <x v="3"/>
    <x v="4"/>
    <x v="2"/>
    <x v="6"/>
    <x v="3"/>
    <x v="0"/>
    <x v="0"/>
    <x v="3"/>
    <x v="3"/>
    <x v="6"/>
    <m/>
    <n v="16"/>
  </r>
  <r>
    <n v="262"/>
    <x v="3"/>
    <x v="4"/>
    <x v="2"/>
    <x v="6"/>
    <x v="4"/>
    <x v="0"/>
    <x v="0"/>
    <x v="4"/>
    <x v="4"/>
    <x v="6"/>
    <m/>
    <n v="12"/>
  </r>
  <r>
    <n v="263"/>
    <x v="3"/>
    <x v="4"/>
    <x v="2"/>
    <x v="6"/>
    <x v="0"/>
    <x v="1"/>
    <x v="0"/>
    <x v="0"/>
    <x v="0"/>
    <x v="6"/>
    <m/>
    <n v="543"/>
  </r>
  <r>
    <n v="264"/>
    <x v="3"/>
    <x v="4"/>
    <x v="2"/>
    <x v="6"/>
    <x v="3"/>
    <x v="1"/>
    <x v="0"/>
    <x v="3"/>
    <x v="3"/>
    <x v="6"/>
    <m/>
    <n v="13"/>
  </r>
  <r>
    <n v="265"/>
    <x v="3"/>
    <x v="4"/>
    <x v="2"/>
    <x v="6"/>
    <x v="1"/>
    <x v="1"/>
    <x v="0"/>
    <x v="1"/>
    <x v="1"/>
    <x v="6"/>
    <m/>
    <n v="19"/>
  </r>
  <r>
    <n v="266"/>
    <x v="3"/>
    <x v="4"/>
    <x v="2"/>
    <x v="6"/>
    <x v="2"/>
    <x v="1"/>
    <x v="0"/>
    <x v="5"/>
    <x v="5"/>
    <x v="6"/>
    <m/>
    <n v="2"/>
  </r>
  <r>
    <n v="267"/>
    <x v="3"/>
    <x v="4"/>
    <x v="2"/>
    <x v="6"/>
    <x v="4"/>
    <x v="1"/>
    <x v="0"/>
    <x v="4"/>
    <x v="4"/>
    <x v="6"/>
    <m/>
    <n v="18"/>
  </r>
  <r>
    <n v="268"/>
    <x v="3"/>
    <x v="4"/>
    <x v="2"/>
    <x v="6"/>
    <x v="4"/>
    <x v="2"/>
    <x v="0"/>
    <x v="4"/>
    <x v="4"/>
    <x v="6"/>
    <m/>
    <n v="20"/>
  </r>
  <r>
    <n v="269"/>
    <x v="3"/>
    <x v="4"/>
    <x v="2"/>
    <x v="6"/>
    <x v="0"/>
    <x v="2"/>
    <x v="0"/>
    <x v="0"/>
    <x v="0"/>
    <x v="6"/>
    <m/>
    <n v="686"/>
  </r>
  <r>
    <n v="270"/>
    <x v="3"/>
    <x v="4"/>
    <x v="2"/>
    <x v="6"/>
    <x v="1"/>
    <x v="2"/>
    <x v="0"/>
    <x v="1"/>
    <x v="1"/>
    <x v="6"/>
    <m/>
    <n v="14"/>
  </r>
  <r>
    <n v="271"/>
    <x v="3"/>
    <x v="4"/>
    <x v="2"/>
    <x v="6"/>
    <x v="3"/>
    <x v="2"/>
    <x v="0"/>
    <x v="3"/>
    <x v="3"/>
    <x v="6"/>
    <m/>
    <n v="9"/>
  </r>
  <r>
    <n v="272"/>
    <x v="3"/>
    <x v="4"/>
    <x v="2"/>
    <x v="6"/>
    <x v="2"/>
    <x v="3"/>
    <x v="0"/>
    <x v="5"/>
    <x v="5"/>
    <x v="6"/>
    <m/>
    <n v="2"/>
  </r>
  <r>
    <n v="273"/>
    <x v="3"/>
    <x v="4"/>
    <x v="2"/>
    <x v="6"/>
    <x v="0"/>
    <x v="3"/>
    <x v="0"/>
    <x v="0"/>
    <x v="0"/>
    <x v="6"/>
    <m/>
    <n v="619"/>
  </r>
  <r>
    <n v="274"/>
    <x v="3"/>
    <x v="4"/>
    <x v="2"/>
    <x v="6"/>
    <x v="3"/>
    <x v="3"/>
    <x v="0"/>
    <x v="3"/>
    <x v="3"/>
    <x v="6"/>
    <m/>
    <n v="14"/>
  </r>
  <r>
    <n v="275"/>
    <x v="3"/>
    <x v="4"/>
    <x v="2"/>
    <x v="6"/>
    <x v="1"/>
    <x v="3"/>
    <x v="0"/>
    <x v="1"/>
    <x v="1"/>
    <x v="6"/>
    <m/>
    <n v="9"/>
  </r>
  <r>
    <n v="276"/>
    <x v="3"/>
    <x v="4"/>
    <x v="2"/>
    <x v="6"/>
    <x v="4"/>
    <x v="3"/>
    <x v="0"/>
    <x v="4"/>
    <x v="4"/>
    <x v="6"/>
    <m/>
    <n v="23"/>
  </r>
  <r>
    <n v="277"/>
    <x v="3"/>
    <x v="4"/>
    <x v="2"/>
    <x v="6"/>
    <x v="2"/>
    <x v="4"/>
    <x v="0"/>
    <x v="5"/>
    <x v="5"/>
    <x v="6"/>
    <m/>
    <n v="7"/>
  </r>
  <r>
    <n v="278"/>
    <x v="3"/>
    <x v="4"/>
    <x v="2"/>
    <x v="6"/>
    <x v="0"/>
    <x v="4"/>
    <x v="0"/>
    <x v="0"/>
    <x v="0"/>
    <x v="6"/>
    <m/>
    <n v="608"/>
  </r>
  <r>
    <n v="279"/>
    <x v="3"/>
    <x v="4"/>
    <x v="2"/>
    <x v="6"/>
    <x v="1"/>
    <x v="4"/>
    <x v="0"/>
    <x v="1"/>
    <x v="1"/>
    <x v="6"/>
    <m/>
    <n v="15"/>
  </r>
  <r>
    <n v="280"/>
    <x v="3"/>
    <x v="4"/>
    <x v="2"/>
    <x v="6"/>
    <x v="3"/>
    <x v="4"/>
    <x v="0"/>
    <x v="3"/>
    <x v="3"/>
    <x v="6"/>
    <m/>
    <n v="6"/>
  </r>
  <r>
    <n v="281"/>
    <x v="3"/>
    <x v="4"/>
    <x v="2"/>
    <x v="6"/>
    <x v="4"/>
    <x v="4"/>
    <x v="0"/>
    <x v="4"/>
    <x v="4"/>
    <x v="6"/>
    <m/>
    <n v="26"/>
  </r>
  <r>
    <n v="282"/>
    <x v="3"/>
    <x v="4"/>
    <x v="2"/>
    <x v="6"/>
    <x v="3"/>
    <x v="5"/>
    <x v="0"/>
    <x v="3"/>
    <x v="3"/>
    <x v="6"/>
    <m/>
    <n v="2"/>
  </r>
  <r>
    <n v="283"/>
    <x v="3"/>
    <x v="4"/>
    <x v="2"/>
    <x v="6"/>
    <x v="0"/>
    <x v="5"/>
    <x v="0"/>
    <x v="0"/>
    <x v="0"/>
    <x v="6"/>
    <m/>
    <n v="643"/>
  </r>
  <r>
    <n v="284"/>
    <x v="3"/>
    <x v="4"/>
    <x v="2"/>
    <x v="6"/>
    <x v="1"/>
    <x v="5"/>
    <x v="0"/>
    <x v="1"/>
    <x v="1"/>
    <x v="6"/>
    <m/>
    <n v="15"/>
  </r>
  <r>
    <n v="285"/>
    <x v="3"/>
    <x v="4"/>
    <x v="2"/>
    <x v="6"/>
    <x v="4"/>
    <x v="5"/>
    <x v="0"/>
    <x v="4"/>
    <x v="4"/>
    <x v="6"/>
    <m/>
    <n v="13"/>
  </r>
  <r>
    <n v="286"/>
    <x v="3"/>
    <x v="4"/>
    <x v="2"/>
    <x v="6"/>
    <x v="2"/>
    <x v="5"/>
    <x v="0"/>
    <x v="5"/>
    <x v="5"/>
    <x v="6"/>
    <m/>
    <n v="13"/>
  </r>
  <r>
    <n v="287"/>
    <x v="3"/>
    <x v="4"/>
    <x v="2"/>
    <x v="6"/>
    <x v="0"/>
    <x v="6"/>
    <x v="0"/>
    <x v="0"/>
    <x v="0"/>
    <x v="6"/>
    <m/>
    <n v="674"/>
  </r>
  <r>
    <n v="288"/>
    <x v="3"/>
    <x v="4"/>
    <x v="2"/>
    <x v="6"/>
    <x v="3"/>
    <x v="6"/>
    <x v="0"/>
    <x v="3"/>
    <x v="3"/>
    <x v="6"/>
    <m/>
    <n v="3"/>
  </r>
  <r>
    <n v="289"/>
    <x v="3"/>
    <x v="4"/>
    <x v="2"/>
    <x v="6"/>
    <x v="4"/>
    <x v="6"/>
    <x v="0"/>
    <x v="4"/>
    <x v="4"/>
    <x v="6"/>
    <m/>
    <n v="17"/>
  </r>
  <r>
    <n v="290"/>
    <x v="3"/>
    <x v="4"/>
    <x v="2"/>
    <x v="6"/>
    <x v="1"/>
    <x v="6"/>
    <x v="0"/>
    <x v="1"/>
    <x v="1"/>
    <x v="6"/>
    <m/>
    <n v="11"/>
  </r>
  <r>
    <n v="291"/>
    <x v="3"/>
    <x v="4"/>
    <x v="2"/>
    <x v="6"/>
    <x v="2"/>
    <x v="6"/>
    <x v="0"/>
    <x v="5"/>
    <x v="5"/>
    <x v="6"/>
    <m/>
    <n v="2"/>
  </r>
  <r>
    <n v="292"/>
    <x v="3"/>
    <x v="4"/>
    <x v="2"/>
    <x v="6"/>
    <x v="1"/>
    <x v="7"/>
    <x v="0"/>
    <x v="1"/>
    <x v="1"/>
    <x v="6"/>
    <m/>
    <n v="17"/>
  </r>
  <r>
    <n v="293"/>
    <x v="3"/>
    <x v="4"/>
    <x v="2"/>
    <x v="6"/>
    <x v="0"/>
    <x v="7"/>
    <x v="0"/>
    <x v="0"/>
    <x v="0"/>
    <x v="6"/>
    <m/>
    <n v="731"/>
  </r>
  <r>
    <n v="294"/>
    <x v="3"/>
    <x v="4"/>
    <x v="2"/>
    <x v="6"/>
    <x v="2"/>
    <x v="7"/>
    <x v="0"/>
    <x v="5"/>
    <x v="5"/>
    <x v="6"/>
    <m/>
    <n v="5"/>
  </r>
  <r>
    <n v="295"/>
    <x v="3"/>
    <x v="4"/>
    <x v="2"/>
    <x v="6"/>
    <x v="3"/>
    <x v="7"/>
    <x v="0"/>
    <x v="3"/>
    <x v="3"/>
    <x v="6"/>
    <m/>
    <n v="10"/>
  </r>
  <r>
    <n v="296"/>
    <x v="3"/>
    <x v="4"/>
    <x v="2"/>
    <x v="6"/>
    <x v="4"/>
    <x v="7"/>
    <x v="0"/>
    <x v="4"/>
    <x v="4"/>
    <x v="6"/>
    <m/>
    <n v="10"/>
  </r>
  <r>
    <n v="297"/>
    <x v="3"/>
    <x v="4"/>
    <x v="2"/>
    <x v="6"/>
    <x v="1"/>
    <x v="8"/>
    <x v="0"/>
    <x v="1"/>
    <x v="1"/>
    <x v="6"/>
    <m/>
    <n v="10"/>
  </r>
  <r>
    <n v="298"/>
    <x v="3"/>
    <x v="4"/>
    <x v="2"/>
    <x v="6"/>
    <x v="4"/>
    <x v="8"/>
    <x v="0"/>
    <x v="4"/>
    <x v="4"/>
    <x v="6"/>
    <m/>
    <n v="12"/>
  </r>
  <r>
    <n v="299"/>
    <x v="3"/>
    <x v="4"/>
    <x v="2"/>
    <x v="6"/>
    <x v="0"/>
    <x v="8"/>
    <x v="0"/>
    <x v="0"/>
    <x v="0"/>
    <x v="6"/>
    <m/>
    <n v="613"/>
  </r>
  <r>
    <n v="300"/>
    <x v="3"/>
    <x v="4"/>
    <x v="2"/>
    <x v="6"/>
    <x v="2"/>
    <x v="8"/>
    <x v="0"/>
    <x v="5"/>
    <x v="5"/>
    <x v="6"/>
    <m/>
    <n v="1"/>
  </r>
  <r>
    <n v="301"/>
    <x v="3"/>
    <x v="4"/>
    <x v="2"/>
    <x v="6"/>
    <x v="3"/>
    <x v="8"/>
    <x v="0"/>
    <x v="3"/>
    <x v="3"/>
    <x v="6"/>
    <m/>
    <n v="3"/>
  </r>
  <r>
    <n v="302"/>
    <x v="3"/>
    <x v="4"/>
    <x v="2"/>
    <x v="6"/>
    <x v="3"/>
    <x v="9"/>
    <x v="0"/>
    <x v="3"/>
    <x v="3"/>
    <x v="6"/>
    <m/>
    <n v="11"/>
  </r>
  <r>
    <n v="303"/>
    <x v="3"/>
    <x v="4"/>
    <x v="2"/>
    <x v="6"/>
    <x v="1"/>
    <x v="9"/>
    <x v="0"/>
    <x v="1"/>
    <x v="1"/>
    <x v="6"/>
    <m/>
    <n v="14"/>
  </r>
  <r>
    <n v="304"/>
    <x v="3"/>
    <x v="4"/>
    <x v="2"/>
    <x v="6"/>
    <x v="5"/>
    <x v="9"/>
    <x v="0"/>
    <x v="6"/>
    <x v="6"/>
    <x v="6"/>
    <m/>
    <n v="1"/>
  </r>
  <r>
    <n v="305"/>
    <x v="3"/>
    <x v="4"/>
    <x v="2"/>
    <x v="6"/>
    <x v="4"/>
    <x v="9"/>
    <x v="0"/>
    <x v="4"/>
    <x v="4"/>
    <x v="6"/>
    <m/>
    <n v="10"/>
  </r>
  <r>
    <n v="306"/>
    <x v="3"/>
    <x v="4"/>
    <x v="2"/>
    <x v="6"/>
    <x v="0"/>
    <x v="9"/>
    <x v="0"/>
    <x v="0"/>
    <x v="0"/>
    <x v="6"/>
    <m/>
    <n v="648"/>
  </r>
  <r>
    <n v="307"/>
    <x v="3"/>
    <x v="4"/>
    <x v="2"/>
    <x v="6"/>
    <x v="0"/>
    <x v="10"/>
    <x v="0"/>
    <x v="0"/>
    <x v="0"/>
    <x v="6"/>
    <m/>
    <n v="690"/>
  </r>
  <r>
    <n v="308"/>
    <x v="3"/>
    <x v="4"/>
    <x v="2"/>
    <x v="6"/>
    <x v="1"/>
    <x v="10"/>
    <x v="0"/>
    <x v="1"/>
    <x v="1"/>
    <x v="6"/>
    <m/>
    <n v="8"/>
  </r>
  <r>
    <n v="309"/>
    <x v="3"/>
    <x v="4"/>
    <x v="2"/>
    <x v="6"/>
    <x v="4"/>
    <x v="10"/>
    <x v="0"/>
    <x v="4"/>
    <x v="4"/>
    <x v="6"/>
    <m/>
    <n v="10"/>
  </r>
  <r>
    <n v="310"/>
    <x v="3"/>
    <x v="4"/>
    <x v="2"/>
    <x v="6"/>
    <x v="3"/>
    <x v="10"/>
    <x v="0"/>
    <x v="3"/>
    <x v="3"/>
    <x v="6"/>
    <m/>
    <n v="9"/>
  </r>
  <r>
    <n v="311"/>
    <x v="3"/>
    <x v="4"/>
    <x v="2"/>
    <x v="6"/>
    <x v="0"/>
    <x v="11"/>
    <x v="0"/>
    <x v="0"/>
    <x v="0"/>
    <x v="6"/>
    <m/>
    <n v="626"/>
  </r>
  <r>
    <n v="312"/>
    <x v="3"/>
    <x v="4"/>
    <x v="2"/>
    <x v="6"/>
    <x v="3"/>
    <x v="11"/>
    <x v="0"/>
    <x v="3"/>
    <x v="3"/>
    <x v="6"/>
    <m/>
    <n v="9"/>
  </r>
  <r>
    <n v="313"/>
    <x v="3"/>
    <x v="4"/>
    <x v="2"/>
    <x v="6"/>
    <x v="4"/>
    <x v="11"/>
    <x v="0"/>
    <x v="4"/>
    <x v="4"/>
    <x v="6"/>
    <m/>
    <n v="10"/>
  </r>
  <r>
    <n v="314"/>
    <x v="3"/>
    <x v="4"/>
    <x v="2"/>
    <x v="6"/>
    <x v="1"/>
    <x v="11"/>
    <x v="0"/>
    <x v="1"/>
    <x v="1"/>
    <x v="6"/>
    <m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3F53E4-106A-40B0-8368-A27544B51AA7}" name="TablaDinámica1" cacheId="1" applyNumberFormats="0" applyBorderFormats="0" applyFontFormats="0" applyPatternFormats="0" applyAlignmentFormats="0" applyWidthHeightFormats="1" dataCaption="Valores" missingCaption="0" updatedVersion="6" minRefreshableVersion="3" rowGrandTotals="0" itemPrintTitles="1" createdVersion="6" indent="0" outline="1" outlineData="1" multipleFieldFilters="0" rowHeaderCaption="ESTABLECIMIENTOS" colHeaderCaption="MESES" fieldListSortAscending="1">
  <location ref="B5:O17" firstHeaderRow="1" firstDataRow="2" firstDataCol="1"/>
  <pivotFields count="13">
    <pivotField showAll="0"/>
    <pivotField axis="axisRow" showAll="0">
      <items count="5">
        <item x="0"/>
        <item x="2"/>
        <item x="1"/>
        <item x="3"/>
        <item t="default"/>
      </items>
    </pivotField>
    <pivotField axis="axisRow" showAll="0" insertPageBreak="1">
      <items count="6">
        <item x="0"/>
        <item x="1"/>
        <item h="1" x="2"/>
        <item h="1" x="3"/>
        <item h="1" x="4"/>
        <item t="default"/>
      </items>
    </pivotField>
    <pivotField showAll="0"/>
    <pivotField showAll="0"/>
    <pivotField showAll="0">
      <items count="8">
        <item x="0"/>
        <item x="3"/>
        <item x="1"/>
        <item x="6"/>
        <item x="4"/>
        <item x="2"/>
        <item x="5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9">
        <item x="16"/>
        <item x="10"/>
        <item x="8"/>
        <item x="9"/>
        <item x="12"/>
        <item x="13"/>
        <item x="15"/>
        <item x="11"/>
        <item x="14"/>
        <item x="7"/>
        <item x="0"/>
        <item x="3"/>
        <item x="1"/>
        <item x="4"/>
        <item x="6"/>
        <item x="5"/>
        <item x="17"/>
        <item x="2"/>
        <item t="default"/>
      </items>
    </pivotField>
    <pivotField showAll="0"/>
    <pivotField showAll="0"/>
    <pivotField dataField="1" showAll="0"/>
    <pivotField showAll="0"/>
  </pivotFields>
  <rowFields count="3">
    <field x="8"/>
    <field x="2"/>
    <field x="1"/>
  </rowFields>
  <rowItems count="11">
    <i>
      <x v="10"/>
    </i>
    <i r="1">
      <x/>
    </i>
    <i r="2">
      <x/>
    </i>
    <i r="2">
      <x v="2"/>
    </i>
    <i r="1">
      <x v="1"/>
    </i>
    <i r="2">
      <x/>
    </i>
    <i r="2">
      <x v="2"/>
    </i>
    <i>
      <x v="12"/>
    </i>
    <i r="1">
      <x/>
    </i>
    <i r="2">
      <x/>
    </i>
    <i r="2">
      <x v="2"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IQ MAYORES 2014" fld="11" baseField="8" baseItem="10" numFmtId="3"/>
  </dataFields>
  <formats count="23">
    <format dxfId="41">
      <pivotArea dataOnly="0" labelOnly="1" fieldPosition="0">
        <references count="1">
          <reference field="6" count="0"/>
        </references>
      </pivotArea>
    </format>
    <format dxfId="42">
      <pivotArea dataOnly="0" labelOnly="1" grandCol="1" outline="0" fieldPosition="0"/>
    </format>
    <format dxfId="43">
      <pivotArea dataOnly="0" labelOnly="1" fieldPosition="0">
        <references count="1">
          <reference field="6" count="0"/>
        </references>
      </pivotArea>
    </format>
    <format dxfId="44">
      <pivotArea dataOnly="0" labelOnly="1" grandCol="1" outline="0" fieldPosition="0"/>
    </format>
    <format dxfId="45">
      <pivotArea dataOnly="0" labelOnly="1" fieldPosition="0">
        <references count="1">
          <reference field="6" count="0"/>
        </references>
      </pivotArea>
    </format>
    <format dxfId="46">
      <pivotArea dataOnly="0" labelOnly="1" grandCol="1" outline="0" fieldPosition="0"/>
    </format>
    <format dxfId="47">
      <pivotArea type="all" dataOnly="0" outline="0" fieldPosition="0"/>
    </format>
    <format dxfId="48">
      <pivotArea outline="0" collapsedLevelsAreSubtotals="1" fieldPosition="0"/>
    </format>
    <format dxfId="49">
      <pivotArea type="origin" dataOnly="0" labelOnly="1" outline="0" fieldPosition="0"/>
    </format>
    <format dxfId="50">
      <pivotArea field="6" type="button" dataOnly="0" labelOnly="1" outline="0" axis="axisCol" fieldPosition="0"/>
    </format>
    <format dxfId="51">
      <pivotArea type="topRight" dataOnly="0" labelOnly="1" outline="0" fieldPosition="0"/>
    </format>
    <format dxfId="52">
      <pivotArea field="8" type="button" dataOnly="0" labelOnly="1" outline="0" axis="axisRow" fieldPosition="0"/>
    </format>
    <format dxfId="53">
      <pivotArea dataOnly="0" labelOnly="1" fieldPosition="0">
        <references count="1">
          <reference field="8" count="2">
            <x v="10"/>
            <x v="12"/>
          </reference>
        </references>
      </pivotArea>
    </format>
    <format dxfId="54">
      <pivotArea dataOnly="0" labelOnly="1" fieldPosition="0">
        <references count="2">
          <reference field="2" count="0"/>
          <reference field="8" count="1" selected="0">
            <x v="10"/>
          </reference>
        </references>
      </pivotArea>
    </format>
    <format dxfId="55">
      <pivotArea dataOnly="0" labelOnly="1" fieldPosition="0">
        <references count="2">
          <reference field="2" count="1">
            <x v="0"/>
          </reference>
          <reference field="8" count="1" selected="0">
            <x v="12"/>
          </reference>
        </references>
      </pivotArea>
    </format>
    <format dxfId="56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0"/>
          </reference>
          <reference field="8" count="1" selected="0">
            <x v="10"/>
          </reference>
        </references>
      </pivotArea>
    </format>
    <format dxfId="57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1"/>
          </reference>
          <reference field="8" count="1" selected="0">
            <x v="10"/>
          </reference>
        </references>
      </pivotArea>
    </format>
    <format dxfId="58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0"/>
          </reference>
          <reference field="8" count="1" selected="0">
            <x v="12"/>
          </reference>
        </references>
      </pivotArea>
    </format>
    <format dxfId="59">
      <pivotArea dataOnly="0" labelOnly="1" fieldPosition="0">
        <references count="1">
          <reference field="6" count="0"/>
        </references>
      </pivotArea>
    </format>
    <format dxfId="60">
      <pivotArea dataOnly="0" labelOnly="1" grandCol="1" outline="0" fieldPosition="0"/>
    </format>
    <format dxfId="61">
      <pivotArea outline="0" collapsedLevelsAreSubtotals="1" fieldPosition="0"/>
    </format>
    <format dxfId="62">
      <pivotArea outline="0" collapsedLevelsAreSubtotals="1" fieldPosition="0"/>
    </format>
    <format dxfId="63">
      <pivotArea outline="0" collapsedLevelsAreSubtotals="1" fieldPosition="0"/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CDB57D-7AD8-4D2D-8D2F-8E5100C44C06}" name="TablaDinámica2" cacheId="1" applyNumberFormats="0" applyBorderFormats="0" applyFontFormats="0" applyPatternFormats="0" applyAlignmentFormats="0" applyWidthHeightFormats="1" dataCaption="Valores" missingCaption="0" updatedVersion="6" minRefreshableVersion="3" itemPrintTitles="1" createdVersion="6" indent="0" outline="1" outlineData="1" multipleFieldFilters="0" rowHeaderCaption="ESTABLECIMIENTOS" colHeaderCaption="MESES" fieldListSortAscending="1">
  <location ref="B4:O31" firstHeaderRow="1" firstDataRow="2" firstDataCol="1"/>
  <pivotFields count="13">
    <pivotField showAll="0"/>
    <pivotField showAll="0">
      <items count="5">
        <item x="0"/>
        <item x="2"/>
        <item x="1"/>
        <item x="3"/>
        <item t="default"/>
      </items>
    </pivotField>
    <pivotField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/>
    <pivotField axis="axisRow" showAll="0">
      <items count="8">
        <item x="0"/>
        <item x="3"/>
        <item x="1"/>
        <item x="6"/>
        <item x="4"/>
        <item x="2"/>
        <item x="5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9">
        <item x="16"/>
        <item x="10"/>
        <item x="8"/>
        <item x="9"/>
        <item x="12"/>
        <item x="13"/>
        <item x="15"/>
        <item x="11"/>
        <item x="14"/>
        <item x="7"/>
        <item x="0"/>
        <item x="3"/>
        <item x="1"/>
        <item x="4"/>
        <item x="6"/>
        <item x="5"/>
        <item x="17"/>
        <item x="2"/>
        <item t="default"/>
      </items>
    </pivotField>
    <pivotField showAll="0"/>
    <pivotField showAll="0"/>
    <pivotField showAll="0"/>
    <pivotField dataField="1" showAll="0"/>
  </pivotFields>
  <rowFields count="2">
    <field x="5"/>
    <field x="8"/>
  </rowFields>
  <rowItems count="26">
    <i>
      <x/>
    </i>
    <i r="1">
      <x v="2"/>
    </i>
    <i r="1">
      <x v="3"/>
    </i>
    <i r="1">
      <x v="5"/>
    </i>
    <i r="1">
      <x v="6"/>
    </i>
    <i r="1">
      <x v="8"/>
    </i>
    <i r="1">
      <x v="10"/>
    </i>
    <i>
      <x v="1"/>
    </i>
    <i r="1">
      <x v="11"/>
    </i>
    <i r="1">
      <x v="16"/>
    </i>
    <i>
      <x v="2"/>
    </i>
    <i r="1">
      <x v="12"/>
    </i>
    <i>
      <x v="3"/>
    </i>
    <i r="1">
      <x/>
    </i>
    <i r="1">
      <x v="4"/>
    </i>
    <i>
      <x v="4"/>
    </i>
    <i r="1">
      <x v="13"/>
    </i>
    <i>
      <x v="5"/>
    </i>
    <i r="1">
      <x v="1"/>
    </i>
    <i r="1">
      <x v="7"/>
    </i>
    <i r="1">
      <x v="15"/>
    </i>
    <i r="1">
      <x v="17"/>
    </i>
    <i>
      <x v="6"/>
    </i>
    <i r="1">
      <x v="9"/>
    </i>
    <i r="1">
      <x v="14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IQ MENORES 2014" fld="12" baseField="5" baseItem="0" numFmtId="3"/>
  </dataFields>
  <formats count="41">
    <format dxfId="0">
      <pivotArea dataOnly="0" labelOnly="1" fieldPosition="0">
        <references count="1">
          <reference field="6" count="0"/>
        </references>
      </pivotArea>
    </format>
    <format dxfId="1">
      <pivotArea dataOnly="0" labelOnly="1" grandCol="1" outline="0" fieldPosition="0"/>
    </format>
    <format dxfId="2">
      <pivotArea dataOnly="0" labelOnly="1" fieldPosition="0">
        <references count="1">
          <reference field="6" count="0"/>
        </references>
      </pivotArea>
    </format>
    <format dxfId="3">
      <pivotArea dataOnly="0" labelOnly="1" grandCol="1" outline="0" fieldPosition="0"/>
    </format>
    <format dxfId="4">
      <pivotArea dataOnly="0" labelOnly="1" fieldPosition="0">
        <references count="1">
          <reference field="6" count="0"/>
        </references>
      </pivotArea>
    </format>
    <format dxfId="5">
      <pivotArea dataOnly="0" labelOnly="1" grandCol="1" outline="0" fieldPosition="0"/>
    </format>
    <format dxfId="6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8">
      <pivotArea field="6" type="button" dataOnly="0" labelOnly="1" outline="0" axis="axisCol" fieldPosition="0"/>
    </format>
    <format dxfId="9">
      <pivotArea field="6" type="button" dataOnly="0" labelOnly="1" outline="0" axis="axisCol" fieldPosition="0"/>
    </format>
    <format dxfId="10">
      <pivotArea collapsedLevelsAreSubtotals="1" fieldPosition="0">
        <references count="1">
          <reference field="5" count="1">
            <x v="0"/>
          </reference>
        </references>
      </pivotArea>
    </format>
    <format dxfId="11">
      <pivotArea dataOnly="0" labelOnly="1" fieldPosition="0">
        <references count="1">
          <reference field="5" count="1">
            <x v="0"/>
          </reference>
        </references>
      </pivotArea>
    </format>
    <format dxfId="12">
      <pivotArea collapsedLevelsAreSubtotals="1" fieldPosition="0">
        <references count="1">
          <reference field="5" count="1">
            <x v="1"/>
          </reference>
        </references>
      </pivotArea>
    </format>
    <format dxfId="13">
      <pivotArea dataOnly="0" labelOnly="1" fieldPosition="0">
        <references count="1">
          <reference field="5" count="1">
            <x v="1"/>
          </reference>
        </references>
      </pivotArea>
    </format>
    <format dxfId="14">
      <pivotArea collapsedLevelsAreSubtotals="1" fieldPosition="0">
        <references count="1">
          <reference field="5" count="1">
            <x v="2"/>
          </reference>
        </references>
      </pivotArea>
    </format>
    <format dxfId="15">
      <pivotArea dataOnly="0" labelOnly="1" fieldPosition="0">
        <references count="1">
          <reference field="5" count="1">
            <x v="2"/>
          </reference>
        </references>
      </pivotArea>
    </format>
    <format dxfId="16">
      <pivotArea dataOnly="0" labelOnly="1" fieldPosition="0">
        <references count="1">
          <reference field="5" count="1">
            <x v="3"/>
          </reference>
        </references>
      </pivotArea>
    </format>
    <format dxfId="17">
      <pivotArea dataOnly="0" labelOnly="1" fieldPosition="0">
        <references count="1">
          <reference field="5" count="1">
            <x v="4"/>
          </reference>
        </references>
      </pivotArea>
    </format>
    <format dxfId="18">
      <pivotArea dataOnly="0" labelOnly="1" fieldPosition="0">
        <references count="1">
          <reference field="5" count="1">
            <x v="5"/>
          </reference>
        </references>
      </pivotArea>
    </format>
    <format dxfId="19">
      <pivotArea dataOnly="0" labelOnly="1" fieldPosition="0">
        <references count="1">
          <reference field="5" count="1">
            <x v="6"/>
          </reference>
        </references>
      </pivotArea>
    </format>
    <format dxfId="20">
      <pivotArea field="5" type="button" dataOnly="0" labelOnly="1" outline="0" axis="axisRow" fieldPosition="0"/>
    </format>
    <format dxfId="21">
      <pivotArea type="all" dataOnly="0" outline="0" fieldPosition="0"/>
    </format>
    <format dxfId="22">
      <pivotArea outline="0" collapsedLevelsAreSubtotals="1" fieldPosition="0"/>
    </format>
    <format dxfId="23">
      <pivotArea type="origin" dataOnly="0" labelOnly="1" outline="0" fieldPosition="0"/>
    </format>
    <format dxfId="24">
      <pivotArea field="6" type="button" dataOnly="0" labelOnly="1" outline="0" axis="axisCol" fieldPosition="0"/>
    </format>
    <format dxfId="25">
      <pivotArea type="topRight" dataOnly="0" labelOnly="1" outline="0" fieldPosition="0"/>
    </format>
    <format dxfId="26">
      <pivotArea field="5" type="button" dataOnly="0" labelOnly="1" outline="0" axis="axisRow" fieldPosition="0"/>
    </format>
    <format dxfId="27">
      <pivotArea dataOnly="0" labelOnly="1" fieldPosition="0">
        <references count="1">
          <reference field="5" count="0"/>
        </references>
      </pivotArea>
    </format>
    <format dxfId="28">
      <pivotArea dataOnly="0" labelOnly="1" grandRow="1" outline="0" fieldPosition="0"/>
    </format>
    <format dxfId="29">
      <pivotArea dataOnly="0" labelOnly="1" fieldPosition="0">
        <references count="2">
          <reference field="5" count="1" selected="0">
            <x v="0"/>
          </reference>
          <reference field="8" count="6">
            <x v="2"/>
            <x v="3"/>
            <x v="5"/>
            <x v="6"/>
            <x v="8"/>
            <x v="10"/>
          </reference>
        </references>
      </pivotArea>
    </format>
    <format dxfId="30">
      <pivotArea dataOnly="0" labelOnly="1" fieldPosition="0">
        <references count="2">
          <reference field="5" count="1" selected="0">
            <x v="1"/>
          </reference>
          <reference field="8" count="2">
            <x v="11"/>
            <x v="16"/>
          </reference>
        </references>
      </pivotArea>
    </format>
    <format dxfId="31">
      <pivotArea dataOnly="0" labelOnly="1" fieldPosition="0">
        <references count="2">
          <reference field="5" count="1" selected="0">
            <x v="2"/>
          </reference>
          <reference field="8" count="1">
            <x v="12"/>
          </reference>
        </references>
      </pivotArea>
    </format>
    <format dxfId="32">
      <pivotArea dataOnly="0" labelOnly="1" fieldPosition="0">
        <references count="2">
          <reference field="5" count="1" selected="0">
            <x v="3"/>
          </reference>
          <reference field="8" count="2">
            <x v="0"/>
            <x v="4"/>
          </reference>
        </references>
      </pivotArea>
    </format>
    <format dxfId="33">
      <pivotArea dataOnly="0" labelOnly="1" fieldPosition="0">
        <references count="2">
          <reference field="5" count="1" selected="0">
            <x v="4"/>
          </reference>
          <reference field="8" count="1">
            <x v="13"/>
          </reference>
        </references>
      </pivotArea>
    </format>
    <format dxfId="34">
      <pivotArea dataOnly="0" labelOnly="1" fieldPosition="0">
        <references count="2">
          <reference field="5" count="1" selected="0">
            <x v="5"/>
          </reference>
          <reference field="8" count="4">
            <x v="1"/>
            <x v="7"/>
            <x v="15"/>
            <x v="17"/>
          </reference>
        </references>
      </pivotArea>
    </format>
    <format dxfId="35">
      <pivotArea dataOnly="0" labelOnly="1" fieldPosition="0">
        <references count="2">
          <reference field="5" count="1" selected="0">
            <x v="6"/>
          </reference>
          <reference field="8" count="2">
            <x v="9"/>
            <x v="14"/>
          </reference>
        </references>
      </pivotArea>
    </format>
    <format dxfId="36">
      <pivotArea dataOnly="0" labelOnly="1" fieldPosition="0">
        <references count="1">
          <reference field="6" count="0"/>
        </references>
      </pivotArea>
    </format>
    <format dxfId="37">
      <pivotArea dataOnly="0" labelOnly="1" grandCol="1" outline="0" fieldPosition="0"/>
    </format>
    <format dxfId="38">
      <pivotArea outline="0" collapsedLevelsAreSubtotals="1" fieldPosition="0"/>
    </format>
    <format dxfId="39">
      <pivotArea outline="0" collapsedLevelsAreSubtotals="1" fieldPosition="0"/>
    </format>
    <format dxfId="40">
      <pivotArea outline="0" collapsedLevelsAreSubtotals="1" fieldPosition="0"/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3E7D3A-AE9E-447F-A5F5-7D9D1025FADE}" name="TablaDinámica3" cacheId="0" applyNumberFormats="0" applyBorderFormats="0" applyFontFormats="0" applyPatternFormats="0" applyAlignmentFormats="0" applyWidthHeightFormats="1" dataCaption="Valores" missingCaption="0" updatedVersion="6" minRefreshableVersion="3" itemPrintTitles="1" createdVersion="6" indent="0" outline="1" outlineData="1" multipleFieldFilters="0" rowHeaderCaption="ESTABLECIMIENTOS" colHeaderCaption="MESES" fieldListSortAscending="1">
  <location ref="B5:O21" firstHeaderRow="1" firstDataRow="2" firstDataCol="1"/>
  <pivotFields count="13">
    <pivotField showAll="0"/>
    <pivotField axis="axisRow" showAll="0">
      <items count="5">
        <item x="0"/>
        <item x="2"/>
        <item x="1"/>
        <item x="3"/>
        <item t="default"/>
      </items>
    </pivotField>
    <pivotField axis="axisRow" showAll="0">
      <items count="6">
        <item x="0"/>
        <item x="1"/>
        <item h="1" x="2"/>
        <item h="1" x="3"/>
        <item h="1" x="4"/>
        <item t="default"/>
      </items>
    </pivotField>
    <pivotField showAll="0"/>
    <pivotField showAll="0"/>
    <pivotField showAll="0">
      <items count="8">
        <item x="1"/>
        <item x="2"/>
        <item x="0"/>
        <item x="6"/>
        <item x="4"/>
        <item x="5"/>
        <item x="3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9">
        <item x="13"/>
        <item x="10"/>
        <item x="8"/>
        <item x="12"/>
        <item x="7"/>
        <item x="15"/>
        <item x="11"/>
        <item x="17"/>
        <item x="9"/>
        <item x="14"/>
        <item x="1"/>
        <item x="2"/>
        <item x="0"/>
        <item x="4"/>
        <item x="3"/>
        <item x="5"/>
        <item x="16"/>
        <item x="6"/>
        <item t="default"/>
      </items>
    </pivotField>
    <pivotField showAll="0"/>
    <pivotField showAll="0"/>
    <pivotField dataField="1" showAll="0"/>
    <pivotField showAll="0"/>
  </pivotFields>
  <rowFields count="3">
    <field x="8"/>
    <field x="2"/>
    <field x="1"/>
  </rowFields>
  <rowItems count="15">
    <i>
      <x v="10"/>
    </i>
    <i r="1">
      <x/>
    </i>
    <i r="2">
      <x/>
    </i>
    <i r="2">
      <x v="2"/>
    </i>
    <i r="1">
      <x v="1"/>
    </i>
    <i r="2">
      <x/>
    </i>
    <i r="2">
      <x v="2"/>
    </i>
    <i>
      <x v="11"/>
    </i>
    <i r="1">
      <x v="1"/>
    </i>
    <i r="2">
      <x v="2"/>
    </i>
    <i>
      <x v="12"/>
    </i>
    <i r="1">
      <x/>
    </i>
    <i r="2">
      <x/>
    </i>
    <i r="2">
      <x v="2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IQ MAYORES 2015" fld="11" baseField="5" baseItem="0" numFmtId="3"/>
  </dataFields>
  <formats count="63">
    <format dxfId="93">
      <pivotArea dataOnly="0" labelOnly="1" fieldPosition="0">
        <references count="1">
          <reference field="6" count="0"/>
        </references>
      </pivotArea>
    </format>
    <format dxfId="94">
      <pivotArea dataOnly="0" labelOnly="1" grandCol="1" outline="0" fieldPosition="0"/>
    </format>
    <format dxfId="95">
      <pivotArea dataOnly="0" labelOnly="1" fieldPosition="0">
        <references count="1">
          <reference field="6" count="0"/>
        </references>
      </pivotArea>
    </format>
    <format dxfId="96">
      <pivotArea dataOnly="0" labelOnly="1" grandCol="1" outline="0" fieldPosition="0"/>
    </format>
    <format dxfId="97">
      <pivotArea dataOnly="0" labelOnly="1" fieldPosition="0">
        <references count="1">
          <reference field="6" count="0"/>
        </references>
      </pivotArea>
    </format>
    <format dxfId="98">
      <pivotArea dataOnly="0" labelOnly="1" grandCol="1" outline="0" fieldPosition="0"/>
    </format>
    <format dxfId="99">
      <pivotArea type="all" dataOnly="0" outline="0" fieldPosition="0"/>
    </format>
    <format dxfId="100">
      <pivotArea outline="0" collapsedLevelsAreSubtotals="1" fieldPosition="0"/>
    </format>
    <format dxfId="101">
      <pivotArea type="origin" dataOnly="0" labelOnly="1" outline="0" fieldPosition="0"/>
    </format>
    <format dxfId="102">
      <pivotArea field="6" type="button" dataOnly="0" labelOnly="1" outline="0" axis="axisCol" fieldPosition="0"/>
    </format>
    <format dxfId="103">
      <pivotArea type="topRight" dataOnly="0" labelOnly="1" outline="0" fieldPosition="0"/>
    </format>
    <format dxfId="104">
      <pivotArea field="8" type="button" dataOnly="0" labelOnly="1" outline="0" axis="axisRow" fieldPosition="0"/>
    </format>
    <format dxfId="105">
      <pivotArea dataOnly="0" labelOnly="1" fieldPosition="0">
        <references count="1">
          <reference field="8" count="3">
            <x v="10"/>
            <x v="11"/>
            <x v="12"/>
          </reference>
        </references>
      </pivotArea>
    </format>
    <format dxfId="106">
      <pivotArea dataOnly="0" labelOnly="1" grandRow="1" outline="0" fieldPosition="0"/>
    </format>
    <format dxfId="107">
      <pivotArea dataOnly="0" labelOnly="1" fieldPosition="0">
        <references count="2">
          <reference field="2" count="0"/>
          <reference field="8" count="1" selected="0">
            <x v="10"/>
          </reference>
        </references>
      </pivotArea>
    </format>
    <format dxfId="108">
      <pivotArea dataOnly="0" labelOnly="1" fieldPosition="0">
        <references count="2">
          <reference field="2" count="1">
            <x v="1"/>
          </reference>
          <reference field="8" count="1" selected="0">
            <x v="11"/>
          </reference>
        </references>
      </pivotArea>
    </format>
    <format dxfId="109">
      <pivotArea dataOnly="0" labelOnly="1" fieldPosition="0">
        <references count="2">
          <reference field="2" count="1">
            <x v="0"/>
          </reference>
          <reference field="8" count="1" selected="0">
            <x v="12"/>
          </reference>
        </references>
      </pivotArea>
    </format>
    <format dxfId="110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0"/>
          </reference>
          <reference field="8" count="1" selected="0">
            <x v="10"/>
          </reference>
        </references>
      </pivotArea>
    </format>
    <format dxfId="111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1"/>
          </reference>
          <reference field="8" count="1" selected="0">
            <x v="10"/>
          </reference>
        </references>
      </pivotArea>
    </format>
    <format dxfId="112">
      <pivotArea dataOnly="0" labelOnly="1" fieldPosition="0">
        <references count="3">
          <reference field="1" count="1">
            <x v="2"/>
          </reference>
          <reference field="2" count="1" selected="0">
            <x v="1"/>
          </reference>
          <reference field="8" count="1" selected="0">
            <x v="11"/>
          </reference>
        </references>
      </pivotArea>
    </format>
    <format dxfId="113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0"/>
          </reference>
          <reference field="8" count="1" selected="0">
            <x v="12"/>
          </reference>
        </references>
      </pivotArea>
    </format>
    <format dxfId="114">
      <pivotArea dataOnly="0" labelOnly="1" fieldPosition="0">
        <references count="1">
          <reference field="6" count="0"/>
        </references>
      </pivotArea>
    </format>
    <format dxfId="115">
      <pivotArea dataOnly="0" labelOnly="1" grandCol="1" outline="0" fieldPosition="0"/>
    </format>
    <format dxfId="116">
      <pivotArea type="all" dataOnly="0" outline="0" fieldPosition="0"/>
    </format>
    <format dxfId="117">
      <pivotArea outline="0" collapsedLevelsAreSubtotals="1" fieldPosition="0"/>
    </format>
    <format dxfId="118">
      <pivotArea type="origin" dataOnly="0" labelOnly="1" outline="0" fieldPosition="0"/>
    </format>
    <format dxfId="119">
      <pivotArea field="6" type="button" dataOnly="0" labelOnly="1" outline="0" axis="axisCol" fieldPosition="0"/>
    </format>
    <format dxfId="120">
      <pivotArea type="topRight" dataOnly="0" labelOnly="1" outline="0" fieldPosition="0"/>
    </format>
    <format dxfId="121">
      <pivotArea field="8" type="button" dataOnly="0" labelOnly="1" outline="0" axis="axisRow" fieldPosition="0"/>
    </format>
    <format dxfId="122">
      <pivotArea dataOnly="0" labelOnly="1" fieldPosition="0">
        <references count="1">
          <reference field="8" count="3">
            <x v="10"/>
            <x v="11"/>
            <x v="12"/>
          </reference>
        </references>
      </pivotArea>
    </format>
    <format dxfId="123">
      <pivotArea dataOnly="0" labelOnly="1" grandRow="1" outline="0" fieldPosition="0"/>
    </format>
    <format dxfId="124">
      <pivotArea dataOnly="0" labelOnly="1" fieldPosition="0">
        <references count="2">
          <reference field="2" count="0"/>
          <reference field="8" count="1" selected="0">
            <x v="10"/>
          </reference>
        </references>
      </pivotArea>
    </format>
    <format dxfId="125">
      <pivotArea dataOnly="0" labelOnly="1" fieldPosition="0">
        <references count="2">
          <reference field="2" count="1">
            <x v="1"/>
          </reference>
          <reference field="8" count="1" selected="0">
            <x v="11"/>
          </reference>
        </references>
      </pivotArea>
    </format>
    <format dxfId="126">
      <pivotArea dataOnly="0" labelOnly="1" fieldPosition="0">
        <references count="2">
          <reference field="2" count="1">
            <x v="0"/>
          </reference>
          <reference field="8" count="1" selected="0">
            <x v="12"/>
          </reference>
        </references>
      </pivotArea>
    </format>
    <format dxfId="127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0"/>
          </reference>
          <reference field="8" count="1" selected="0">
            <x v="10"/>
          </reference>
        </references>
      </pivotArea>
    </format>
    <format dxfId="128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1"/>
          </reference>
          <reference field="8" count="1" selected="0">
            <x v="10"/>
          </reference>
        </references>
      </pivotArea>
    </format>
    <format dxfId="129">
      <pivotArea dataOnly="0" labelOnly="1" fieldPosition="0">
        <references count="3">
          <reference field="1" count="1">
            <x v="2"/>
          </reference>
          <reference field="2" count="1" selected="0">
            <x v="1"/>
          </reference>
          <reference field="8" count="1" selected="0">
            <x v="11"/>
          </reference>
        </references>
      </pivotArea>
    </format>
    <format dxfId="130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0"/>
          </reference>
          <reference field="8" count="1" selected="0">
            <x v="12"/>
          </reference>
        </references>
      </pivotArea>
    </format>
    <format dxfId="131">
      <pivotArea dataOnly="0" labelOnly="1" fieldPosition="0">
        <references count="1">
          <reference field="6" count="0"/>
        </references>
      </pivotArea>
    </format>
    <format dxfId="132">
      <pivotArea dataOnly="0" labelOnly="1" grandCol="1" outline="0" fieldPosition="0"/>
    </format>
    <format dxfId="133">
      <pivotArea type="all" dataOnly="0" outline="0" fieldPosition="0"/>
    </format>
    <format dxfId="134">
      <pivotArea outline="0" collapsedLevelsAreSubtotals="1" fieldPosition="0"/>
    </format>
    <format dxfId="135">
      <pivotArea type="origin" dataOnly="0" labelOnly="1" outline="0" fieldPosition="0"/>
    </format>
    <format dxfId="136">
      <pivotArea field="6" type="button" dataOnly="0" labelOnly="1" outline="0" axis="axisCol" fieldPosition="0"/>
    </format>
    <format dxfId="137">
      <pivotArea type="topRight" dataOnly="0" labelOnly="1" outline="0" fieldPosition="0"/>
    </format>
    <format dxfId="138">
      <pivotArea field="8" type="button" dataOnly="0" labelOnly="1" outline="0" axis="axisRow" fieldPosition="0"/>
    </format>
    <format dxfId="139">
      <pivotArea dataOnly="0" labelOnly="1" fieldPosition="0">
        <references count="1">
          <reference field="8" count="3">
            <x v="10"/>
            <x v="11"/>
            <x v="12"/>
          </reference>
        </references>
      </pivotArea>
    </format>
    <format dxfId="140">
      <pivotArea dataOnly="0" labelOnly="1" grandRow="1" outline="0" fieldPosition="0"/>
    </format>
    <format dxfId="141">
      <pivotArea dataOnly="0" labelOnly="1" fieldPosition="0">
        <references count="2">
          <reference field="2" count="0"/>
          <reference field="8" count="1" selected="0">
            <x v="10"/>
          </reference>
        </references>
      </pivotArea>
    </format>
    <format dxfId="142">
      <pivotArea dataOnly="0" labelOnly="1" fieldPosition="0">
        <references count="2">
          <reference field="2" count="1">
            <x v="1"/>
          </reference>
          <reference field="8" count="1" selected="0">
            <x v="11"/>
          </reference>
        </references>
      </pivotArea>
    </format>
    <format dxfId="143">
      <pivotArea dataOnly="0" labelOnly="1" fieldPosition="0">
        <references count="2">
          <reference field="2" count="1">
            <x v="0"/>
          </reference>
          <reference field="8" count="1" selected="0">
            <x v="12"/>
          </reference>
        </references>
      </pivotArea>
    </format>
    <format dxfId="144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0"/>
          </reference>
          <reference field="8" count="1" selected="0">
            <x v="10"/>
          </reference>
        </references>
      </pivotArea>
    </format>
    <format dxfId="145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1"/>
          </reference>
          <reference field="8" count="1" selected="0">
            <x v="10"/>
          </reference>
        </references>
      </pivotArea>
    </format>
    <format dxfId="146">
      <pivotArea dataOnly="0" labelOnly="1" fieldPosition="0">
        <references count="3">
          <reference field="1" count="1">
            <x v="2"/>
          </reference>
          <reference field="2" count="1" selected="0">
            <x v="1"/>
          </reference>
          <reference field="8" count="1" selected="0">
            <x v="11"/>
          </reference>
        </references>
      </pivotArea>
    </format>
    <format dxfId="147">
      <pivotArea dataOnly="0" labelOnly="1" fieldPosition="0">
        <references count="3">
          <reference field="1" count="2">
            <x v="0"/>
            <x v="2"/>
          </reference>
          <reference field="2" count="1" selected="0">
            <x v="0"/>
          </reference>
          <reference field="8" count="1" selected="0">
            <x v="12"/>
          </reference>
        </references>
      </pivotArea>
    </format>
    <format dxfId="148">
      <pivotArea dataOnly="0" labelOnly="1" fieldPosition="0">
        <references count="1">
          <reference field="6" count="0"/>
        </references>
      </pivotArea>
    </format>
    <format dxfId="149">
      <pivotArea dataOnly="0" labelOnly="1" grandCol="1" outline="0" fieldPosition="0"/>
    </format>
    <format dxfId="150">
      <pivotArea outline="0" collapsedLevelsAreSubtotals="1" fieldPosition="0"/>
    </format>
    <format dxfId="151">
      <pivotArea outline="0" collapsedLevelsAreSubtotals="1" fieldPosition="0"/>
    </format>
    <format dxfId="152">
      <pivotArea outline="0" collapsedLevelsAreSubtotals="1" fieldPosition="0"/>
    </format>
    <format dxfId="153">
      <pivotArea dataOnly="0" labelOnly="1" grandRow="1" outline="0" fieldPosition="0"/>
    </format>
    <format dxfId="154">
      <pivotArea dataOnly="0" labelOnly="1" grandRow="1" outline="0" fieldPosition="0"/>
    </format>
    <format dxfId="155">
      <pivotArea dataOnly="0" labelOnly="1" grandRow="1" outline="0" fieldPosition="0"/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D14E4B-39D3-4996-9664-6D89C03A128F}" name="TablaDinámica3" cacheId="0" applyNumberFormats="0" applyBorderFormats="0" applyFontFormats="0" applyPatternFormats="0" applyAlignmentFormats="0" applyWidthHeightFormats="1" dataCaption="Valores" missingCaption="0" updatedVersion="6" minRefreshableVersion="3" itemPrintTitles="1" createdVersion="6" indent="0" outline="1" outlineData="1" multipleFieldFilters="0" rowHeaderCaption="ESTABLECIMIENTOS" colHeaderCaption="MESES" fieldListSortAscending="1">
  <location ref="B5:O32" firstHeaderRow="1" firstDataRow="2" firstDataCol="1"/>
  <pivotFields count="13">
    <pivotField showAll="0"/>
    <pivotField showAll="0">
      <items count="5">
        <item x="0"/>
        <item x="2"/>
        <item x="1"/>
        <item x="3"/>
        <item t="default"/>
      </items>
    </pivotField>
    <pivotField showAll="0">
      <items count="6">
        <item x="0"/>
        <item x="1"/>
        <item x="2"/>
        <item h="1" x="3"/>
        <item h="1" x="4"/>
        <item t="default"/>
      </items>
    </pivotField>
    <pivotField showAll="0"/>
    <pivotField showAll="0"/>
    <pivotField axis="axisRow" showAll="0">
      <items count="8">
        <item x="1"/>
        <item x="2"/>
        <item x="0"/>
        <item x="6"/>
        <item x="4"/>
        <item x="5"/>
        <item x="3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>
      <items count="19">
        <item x="13"/>
        <item x="10"/>
        <item x="8"/>
        <item x="12"/>
        <item x="7"/>
        <item x="15"/>
        <item x="11"/>
        <item x="17"/>
        <item x="9"/>
        <item x="14"/>
        <item x="1"/>
        <item x="2"/>
        <item x="0"/>
        <item x="4"/>
        <item x="3"/>
        <item x="5"/>
        <item x="16"/>
        <item x="6"/>
        <item t="default"/>
      </items>
    </pivotField>
    <pivotField showAll="0"/>
    <pivotField showAll="0"/>
    <pivotField showAll="0"/>
    <pivotField dataField="1" showAll="0"/>
  </pivotFields>
  <rowFields count="2">
    <field x="5"/>
    <field x="8"/>
  </rowFields>
  <rowItems count="26">
    <i>
      <x/>
    </i>
    <i r="1">
      <x v="2"/>
    </i>
    <i r="1">
      <x v="3"/>
    </i>
    <i r="1">
      <x v="5"/>
    </i>
    <i r="1">
      <x v="6"/>
    </i>
    <i r="1">
      <x v="8"/>
    </i>
    <i r="1">
      <x v="10"/>
    </i>
    <i>
      <x v="1"/>
    </i>
    <i r="1">
      <x v="11"/>
    </i>
    <i r="1">
      <x v="16"/>
    </i>
    <i>
      <x v="2"/>
    </i>
    <i r="1">
      <x v="12"/>
    </i>
    <i>
      <x v="3"/>
    </i>
    <i r="1">
      <x/>
    </i>
    <i r="1">
      <x v="4"/>
    </i>
    <i>
      <x v="4"/>
    </i>
    <i r="1">
      <x v="13"/>
    </i>
    <i>
      <x v="5"/>
    </i>
    <i r="1">
      <x v="1"/>
    </i>
    <i r="1">
      <x v="7"/>
    </i>
    <i r="1">
      <x v="15"/>
    </i>
    <i r="1">
      <x v="17"/>
    </i>
    <i>
      <x v="6"/>
    </i>
    <i r="1">
      <x v="9"/>
    </i>
    <i r="1">
      <x v="14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IQ MENORES 2015" fld="12" baseField="5" baseItem="0" numFmtId="3"/>
  </dataFields>
  <formats count="29">
    <format dxfId="64">
      <pivotArea dataOnly="0" labelOnly="1" fieldPosition="0">
        <references count="1">
          <reference field="6" count="0"/>
        </references>
      </pivotArea>
    </format>
    <format dxfId="65">
      <pivotArea dataOnly="0" labelOnly="1" grandCol="1" outline="0" fieldPosition="0"/>
    </format>
    <format dxfId="66">
      <pivotArea dataOnly="0" labelOnly="1" fieldPosition="0">
        <references count="1">
          <reference field="6" count="0"/>
        </references>
      </pivotArea>
    </format>
    <format dxfId="67">
      <pivotArea dataOnly="0" labelOnly="1" grandCol="1" outline="0" fieldPosition="0"/>
    </format>
    <format dxfId="68">
      <pivotArea dataOnly="0" labelOnly="1" fieldPosition="0">
        <references count="1">
          <reference field="6" count="0"/>
        </references>
      </pivotArea>
    </format>
    <format dxfId="69">
      <pivotArea dataOnly="0" labelOnly="1" grandCol="1" outline="0" fieldPosition="0"/>
    </format>
    <format dxfId="70">
      <pivotArea type="all" dataOnly="0" outline="0" fieldPosition="0"/>
    </format>
    <format dxfId="71">
      <pivotArea outline="0" collapsedLevelsAreSubtotals="1" fieldPosition="0"/>
    </format>
    <format dxfId="72">
      <pivotArea type="origin" dataOnly="0" labelOnly="1" outline="0" fieldPosition="0"/>
    </format>
    <format dxfId="73">
      <pivotArea field="6" type="button" dataOnly="0" labelOnly="1" outline="0" axis="axisCol" fieldPosition="0"/>
    </format>
    <format dxfId="74">
      <pivotArea type="topRight" dataOnly="0" labelOnly="1" outline="0" fieldPosition="0"/>
    </format>
    <format dxfId="75">
      <pivotArea field="5" type="button" dataOnly="0" labelOnly="1" outline="0" axis="axisRow" fieldPosition="0"/>
    </format>
    <format dxfId="76">
      <pivotArea dataOnly="0" labelOnly="1" fieldPosition="0">
        <references count="1">
          <reference field="5" count="0"/>
        </references>
      </pivotArea>
    </format>
    <format dxfId="77">
      <pivotArea dataOnly="0" labelOnly="1" grandRow="1" outline="0" fieldPosition="0"/>
    </format>
    <format dxfId="78">
      <pivotArea dataOnly="0" labelOnly="1" fieldPosition="0">
        <references count="2">
          <reference field="5" count="1" selected="0">
            <x v="0"/>
          </reference>
          <reference field="8" count="6">
            <x v="2"/>
            <x v="3"/>
            <x v="5"/>
            <x v="6"/>
            <x v="8"/>
            <x v="10"/>
          </reference>
        </references>
      </pivotArea>
    </format>
    <format dxfId="79">
      <pivotArea dataOnly="0" labelOnly="1" fieldPosition="0">
        <references count="2">
          <reference field="5" count="1" selected="0">
            <x v="1"/>
          </reference>
          <reference field="8" count="2">
            <x v="11"/>
            <x v="16"/>
          </reference>
        </references>
      </pivotArea>
    </format>
    <format dxfId="80">
      <pivotArea dataOnly="0" labelOnly="1" fieldPosition="0">
        <references count="2">
          <reference field="5" count="1" selected="0">
            <x v="2"/>
          </reference>
          <reference field="8" count="1">
            <x v="12"/>
          </reference>
        </references>
      </pivotArea>
    </format>
    <format dxfId="81">
      <pivotArea dataOnly="0" labelOnly="1" fieldPosition="0">
        <references count="2">
          <reference field="5" count="1" selected="0">
            <x v="3"/>
          </reference>
          <reference field="8" count="2">
            <x v="0"/>
            <x v="4"/>
          </reference>
        </references>
      </pivotArea>
    </format>
    <format dxfId="82">
      <pivotArea dataOnly="0" labelOnly="1" fieldPosition="0">
        <references count="2">
          <reference field="5" count="1" selected="0">
            <x v="4"/>
          </reference>
          <reference field="8" count="1">
            <x v="13"/>
          </reference>
        </references>
      </pivotArea>
    </format>
    <format dxfId="83">
      <pivotArea dataOnly="0" labelOnly="1" fieldPosition="0">
        <references count="2">
          <reference field="5" count="1" selected="0">
            <x v="5"/>
          </reference>
          <reference field="8" count="4">
            <x v="1"/>
            <x v="7"/>
            <x v="15"/>
            <x v="17"/>
          </reference>
        </references>
      </pivotArea>
    </format>
    <format dxfId="84">
      <pivotArea dataOnly="0" labelOnly="1" fieldPosition="0">
        <references count="2">
          <reference field="5" count="1" selected="0">
            <x v="6"/>
          </reference>
          <reference field="8" count="2">
            <x v="9"/>
            <x v="14"/>
          </reference>
        </references>
      </pivotArea>
    </format>
    <format dxfId="85">
      <pivotArea dataOnly="0" labelOnly="1" fieldPosition="0">
        <references count="1">
          <reference field="6" count="0"/>
        </references>
      </pivotArea>
    </format>
    <format dxfId="86">
      <pivotArea dataOnly="0" labelOnly="1" grandCol="1" outline="0" fieldPosition="0"/>
    </format>
    <format dxfId="87">
      <pivotArea outline="0" collapsedLevelsAreSubtotals="1" fieldPosition="0"/>
    </format>
    <format dxfId="88">
      <pivotArea outline="0" collapsedLevelsAreSubtotals="1" fieldPosition="0"/>
    </format>
    <format dxfId="89">
      <pivotArea outline="0" collapsedLevelsAreSubtotals="1" fieldPosition="0"/>
    </format>
    <format dxfId="90">
      <pivotArea dataOnly="0" labelOnly="1" grandRow="1" outline="0" fieldPosition="0"/>
    </format>
    <format dxfId="91">
      <pivotArea dataOnly="0" labelOnly="1" grandRow="1" outline="0" fieldPosition="0"/>
    </format>
    <format dxfId="92">
      <pivotArea dataOnly="0" labelOnly="1" grandRow="1" outline="0" fieldPosition="0"/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__doPostBack('ctl00$ContentPlaceHolder1$GridView1','$0'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28D7E-C8A1-4098-9434-21090E435B78}">
  <dimension ref="A1:N32"/>
  <sheetViews>
    <sheetView tabSelected="1" zoomScale="90" zoomScaleNormal="90" workbookViewId="0">
      <selection activeCell="R10" sqref="R10"/>
    </sheetView>
  </sheetViews>
  <sheetFormatPr baseColWidth="10" defaultRowHeight="15" x14ac:dyDescent="0.2"/>
  <cols>
    <col min="1" max="1" width="58.5703125" style="1" customWidth="1"/>
    <col min="2" max="2" width="10.85546875" style="1" customWidth="1"/>
    <col min="3" max="4" width="9" style="1" customWidth="1"/>
    <col min="5" max="5" width="9" style="3" customWidth="1"/>
    <col min="6" max="8" width="9" style="1" customWidth="1"/>
    <col min="9" max="10" width="9" style="2" customWidth="1"/>
    <col min="11" max="14" width="9" style="1" customWidth="1"/>
    <col min="15" max="16384" width="11.42578125" style="1"/>
  </cols>
  <sheetData>
    <row r="1" spans="1:14" ht="29.25" customHeight="1" thickBot="1" x14ac:dyDescent="0.25">
      <c r="A1" s="211" t="s">
        <v>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14" ht="15.75" thickBot="1" x14ac:dyDescent="0.25"/>
    <row r="3" spans="1:14" s="8" customFormat="1" ht="20.25" customHeight="1" thickBot="1" x14ac:dyDescent="0.25">
      <c r="A3" s="24" t="s">
        <v>22</v>
      </c>
      <c r="B3" s="23" t="s">
        <v>19</v>
      </c>
      <c r="C3" s="22" t="s">
        <v>18</v>
      </c>
      <c r="D3" s="22" t="s">
        <v>17</v>
      </c>
      <c r="E3" s="22" t="s">
        <v>16</v>
      </c>
      <c r="F3" s="22" t="s">
        <v>15</v>
      </c>
      <c r="G3" s="22" t="s">
        <v>14</v>
      </c>
      <c r="H3" s="22" t="s">
        <v>13</v>
      </c>
      <c r="I3" s="22" t="s">
        <v>12</v>
      </c>
      <c r="J3" s="22" t="s">
        <v>11</v>
      </c>
      <c r="K3" s="22" t="s">
        <v>10</v>
      </c>
      <c r="L3" s="22" t="s">
        <v>9</v>
      </c>
      <c r="M3" s="22" t="s">
        <v>8</v>
      </c>
      <c r="N3" s="21" t="s">
        <v>7</v>
      </c>
    </row>
    <row r="4" spans="1:14" s="4" customFormat="1" ht="20.25" customHeight="1" x14ac:dyDescent="0.2">
      <c r="A4" s="20" t="s">
        <v>6</v>
      </c>
      <c r="B4" s="19">
        <f t="shared" ref="B4:N4" si="0">+B13+B23</f>
        <v>10443</v>
      </c>
      <c r="C4" s="19">
        <f t="shared" si="0"/>
        <v>778</v>
      </c>
      <c r="D4" s="19">
        <f t="shared" si="0"/>
        <v>682</v>
      </c>
      <c r="E4" s="19">
        <f t="shared" si="0"/>
        <v>847</v>
      </c>
      <c r="F4" s="19">
        <f t="shared" si="0"/>
        <v>997</v>
      </c>
      <c r="G4" s="19">
        <f t="shared" si="0"/>
        <v>1018</v>
      </c>
      <c r="H4" s="19">
        <f t="shared" si="0"/>
        <v>860</v>
      </c>
      <c r="I4" s="19">
        <f t="shared" si="0"/>
        <v>916</v>
      </c>
      <c r="J4" s="19">
        <f t="shared" si="0"/>
        <v>908</v>
      </c>
      <c r="K4" s="19">
        <f t="shared" si="0"/>
        <v>771</v>
      </c>
      <c r="L4" s="19">
        <f t="shared" si="0"/>
        <v>889</v>
      </c>
      <c r="M4" s="19">
        <f t="shared" si="0"/>
        <v>884</v>
      </c>
      <c r="N4" s="18">
        <f t="shared" si="0"/>
        <v>893</v>
      </c>
    </row>
    <row r="5" spans="1:14" s="14" customFormat="1" ht="20.25" customHeight="1" x14ac:dyDescent="0.2">
      <c r="A5" s="17" t="s">
        <v>5</v>
      </c>
      <c r="B5" s="16">
        <f t="shared" ref="B5:N5" si="1">+B14+B24</f>
        <v>7729</v>
      </c>
      <c r="C5" s="16">
        <f t="shared" si="1"/>
        <v>539</v>
      </c>
      <c r="D5" s="16">
        <f t="shared" si="1"/>
        <v>482</v>
      </c>
      <c r="E5" s="16">
        <f t="shared" si="1"/>
        <v>599</v>
      </c>
      <c r="F5" s="16">
        <f t="shared" si="1"/>
        <v>792</v>
      </c>
      <c r="G5" s="16">
        <f t="shared" si="1"/>
        <v>793</v>
      </c>
      <c r="H5" s="16">
        <f t="shared" si="1"/>
        <v>621</v>
      </c>
      <c r="I5" s="16">
        <f t="shared" si="1"/>
        <v>693</v>
      </c>
      <c r="J5" s="16">
        <f t="shared" si="1"/>
        <v>675</v>
      </c>
      <c r="K5" s="16">
        <f t="shared" si="1"/>
        <v>537</v>
      </c>
      <c r="L5" s="16">
        <f t="shared" si="1"/>
        <v>659</v>
      </c>
      <c r="M5" s="16">
        <f t="shared" si="1"/>
        <v>649</v>
      </c>
      <c r="N5" s="15">
        <f t="shared" si="1"/>
        <v>690</v>
      </c>
    </row>
    <row r="6" spans="1:14" s="8" customFormat="1" ht="20.25" customHeight="1" x14ac:dyDescent="0.2">
      <c r="A6" s="13" t="s">
        <v>3</v>
      </c>
      <c r="B6" s="11">
        <f t="shared" ref="B6:N6" si="2">+B15+B25</f>
        <v>5273</v>
      </c>
      <c r="C6" s="11">
        <f t="shared" si="2"/>
        <v>399</v>
      </c>
      <c r="D6" s="11">
        <f t="shared" si="2"/>
        <v>355</v>
      </c>
      <c r="E6" s="11">
        <f t="shared" si="2"/>
        <v>433</v>
      </c>
      <c r="F6" s="11">
        <f t="shared" si="2"/>
        <v>492</v>
      </c>
      <c r="G6" s="11">
        <f t="shared" si="2"/>
        <v>556</v>
      </c>
      <c r="H6" s="11">
        <f t="shared" si="2"/>
        <v>462</v>
      </c>
      <c r="I6" s="11">
        <f t="shared" si="2"/>
        <v>498</v>
      </c>
      <c r="J6" s="11">
        <f t="shared" si="2"/>
        <v>458</v>
      </c>
      <c r="K6" s="11">
        <f t="shared" si="2"/>
        <v>387</v>
      </c>
      <c r="L6" s="11">
        <f t="shared" si="2"/>
        <v>412</v>
      </c>
      <c r="M6" s="11">
        <f t="shared" si="2"/>
        <v>398</v>
      </c>
      <c r="N6" s="32">
        <f t="shared" si="2"/>
        <v>423</v>
      </c>
    </row>
    <row r="7" spans="1:14" s="8" customFormat="1" ht="20.25" customHeight="1" x14ac:dyDescent="0.2">
      <c r="A7" s="12" t="s">
        <v>2</v>
      </c>
      <c r="B7" s="11">
        <f t="shared" ref="B7:N7" si="3">+B16+B26</f>
        <v>2456</v>
      </c>
      <c r="C7" s="11">
        <f t="shared" si="3"/>
        <v>140</v>
      </c>
      <c r="D7" s="11">
        <f t="shared" si="3"/>
        <v>127</v>
      </c>
      <c r="E7" s="11">
        <f t="shared" si="3"/>
        <v>166</v>
      </c>
      <c r="F7" s="11">
        <f t="shared" si="3"/>
        <v>300</v>
      </c>
      <c r="G7" s="11">
        <f t="shared" si="3"/>
        <v>237</v>
      </c>
      <c r="H7" s="11">
        <f t="shared" si="3"/>
        <v>159</v>
      </c>
      <c r="I7" s="11">
        <f t="shared" si="3"/>
        <v>195</v>
      </c>
      <c r="J7" s="11">
        <f t="shared" si="3"/>
        <v>217</v>
      </c>
      <c r="K7" s="11">
        <f t="shared" si="3"/>
        <v>150</v>
      </c>
      <c r="L7" s="11">
        <f t="shared" si="3"/>
        <v>247</v>
      </c>
      <c r="M7" s="11">
        <f t="shared" si="3"/>
        <v>251</v>
      </c>
      <c r="N7" s="32">
        <f t="shared" si="3"/>
        <v>267</v>
      </c>
    </row>
    <row r="8" spans="1:14" s="14" customFormat="1" ht="20.25" customHeight="1" x14ac:dyDescent="0.2">
      <c r="A8" s="17" t="s">
        <v>4</v>
      </c>
      <c r="B8" s="16">
        <f t="shared" ref="B8:N8" si="4">+B17+B27</f>
        <v>2714</v>
      </c>
      <c r="C8" s="16">
        <f t="shared" si="4"/>
        <v>239</v>
      </c>
      <c r="D8" s="16">
        <f t="shared" si="4"/>
        <v>200</v>
      </c>
      <c r="E8" s="16">
        <f t="shared" si="4"/>
        <v>248</v>
      </c>
      <c r="F8" s="16">
        <f t="shared" si="4"/>
        <v>205</v>
      </c>
      <c r="G8" s="16">
        <f t="shared" si="4"/>
        <v>225</v>
      </c>
      <c r="H8" s="16">
        <f t="shared" si="4"/>
        <v>239</v>
      </c>
      <c r="I8" s="16">
        <f t="shared" si="4"/>
        <v>223</v>
      </c>
      <c r="J8" s="16">
        <f t="shared" si="4"/>
        <v>233</v>
      </c>
      <c r="K8" s="16">
        <f t="shared" si="4"/>
        <v>234</v>
      </c>
      <c r="L8" s="16">
        <f t="shared" si="4"/>
        <v>230</v>
      </c>
      <c r="M8" s="16">
        <f t="shared" si="4"/>
        <v>235</v>
      </c>
      <c r="N8" s="15">
        <f t="shared" si="4"/>
        <v>203</v>
      </c>
    </row>
    <row r="9" spans="1:14" s="8" customFormat="1" ht="20.25" customHeight="1" x14ac:dyDescent="0.2">
      <c r="A9" s="13" t="s">
        <v>3</v>
      </c>
      <c r="B9" s="11">
        <f t="shared" ref="B9:N9" si="5">+B18+B28</f>
        <v>2508</v>
      </c>
      <c r="C9" s="11">
        <f t="shared" si="5"/>
        <v>220</v>
      </c>
      <c r="D9" s="11">
        <f t="shared" si="5"/>
        <v>175</v>
      </c>
      <c r="E9" s="11">
        <f t="shared" si="5"/>
        <v>210</v>
      </c>
      <c r="F9" s="11">
        <f t="shared" si="5"/>
        <v>180</v>
      </c>
      <c r="G9" s="11">
        <f t="shared" si="5"/>
        <v>211</v>
      </c>
      <c r="H9" s="11">
        <f t="shared" si="5"/>
        <v>213</v>
      </c>
      <c r="I9" s="11">
        <f t="shared" si="5"/>
        <v>204</v>
      </c>
      <c r="J9" s="11">
        <f t="shared" si="5"/>
        <v>225</v>
      </c>
      <c r="K9" s="11">
        <f t="shared" si="5"/>
        <v>222</v>
      </c>
      <c r="L9" s="11">
        <f t="shared" si="5"/>
        <v>219</v>
      </c>
      <c r="M9" s="11">
        <f t="shared" si="5"/>
        <v>229</v>
      </c>
      <c r="N9" s="32">
        <f t="shared" si="5"/>
        <v>200</v>
      </c>
    </row>
    <row r="10" spans="1:14" s="8" customFormat="1" ht="20.25" customHeight="1" thickBot="1" x14ac:dyDescent="0.25">
      <c r="A10" s="31" t="s">
        <v>2</v>
      </c>
      <c r="B10" s="30">
        <f t="shared" ref="B10:N10" si="6">+B19+B29</f>
        <v>206</v>
      </c>
      <c r="C10" s="30">
        <f t="shared" si="6"/>
        <v>19</v>
      </c>
      <c r="D10" s="30">
        <f t="shared" si="6"/>
        <v>25</v>
      </c>
      <c r="E10" s="30">
        <f t="shared" si="6"/>
        <v>38</v>
      </c>
      <c r="F10" s="30">
        <f t="shared" si="6"/>
        <v>25</v>
      </c>
      <c r="G10" s="30">
        <f t="shared" si="6"/>
        <v>14</v>
      </c>
      <c r="H10" s="30">
        <f t="shared" si="6"/>
        <v>26</v>
      </c>
      <c r="I10" s="30">
        <f t="shared" si="6"/>
        <v>19</v>
      </c>
      <c r="J10" s="30">
        <f t="shared" si="6"/>
        <v>8</v>
      </c>
      <c r="K10" s="30">
        <f t="shared" si="6"/>
        <v>12</v>
      </c>
      <c r="L10" s="30">
        <f t="shared" si="6"/>
        <v>11</v>
      </c>
      <c r="M10" s="30">
        <f t="shared" si="6"/>
        <v>6</v>
      </c>
      <c r="N10" s="29">
        <f t="shared" si="6"/>
        <v>3</v>
      </c>
    </row>
    <row r="11" spans="1:14" s="8" customFormat="1" ht="20.25" customHeight="1" thickBot="1" x14ac:dyDescent="0.25">
      <c r="A11" s="28"/>
      <c r="B11" s="28"/>
      <c r="E11" s="26"/>
      <c r="H11" s="27"/>
      <c r="I11" s="25"/>
      <c r="J11" s="25"/>
    </row>
    <row r="12" spans="1:14" s="8" customFormat="1" ht="20.25" customHeight="1" thickBot="1" x14ac:dyDescent="0.25">
      <c r="A12" s="24" t="s">
        <v>21</v>
      </c>
      <c r="B12" s="23" t="s">
        <v>19</v>
      </c>
      <c r="C12" s="22" t="s">
        <v>18</v>
      </c>
      <c r="D12" s="22" t="s">
        <v>17</v>
      </c>
      <c r="E12" s="22" t="s">
        <v>16</v>
      </c>
      <c r="F12" s="22" t="s">
        <v>15</v>
      </c>
      <c r="G12" s="22" t="s">
        <v>14</v>
      </c>
      <c r="H12" s="22" t="s">
        <v>13</v>
      </c>
      <c r="I12" s="22" t="s">
        <v>12</v>
      </c>
      <c r="J12" s="22" t="s">
        <v>11</v>
      </c>
      <c r="K12" s="22" t="s">
        <v>10</v>
      </c>
      <c r="L12" s="22" t="s">
        <v>9</v>
      </c>
      <c r="M12" s="22" t="s">
        <v>8</v>
      </c>
      <c r="N12" s="21" t="s">
        <v>7</v>
      </c>
    </row>
    <row r="13" spans="1:14" s="4" customFormat="1" ht="20.25" customHeight="1" x14ac:dyDescent="0.2">
      <c r="A13" s="20" t="s">
        <v>6</v>
      </c>
      <c r="B13" s="19">
        <f t="shared" ref="B13:B20" si="7">SUM(C13:N13)</f>
        <v>9919</v>
      </c>
      <c r="C13" s="19">
        <f t="shared" ref="C13:N13" si="8">+C14+C17</f>
        <v>754</v>
      </c>
      <c r="D13" s="19">
        <f t="shared" si="8"/>
        <v>673</v>
      </c>
      <c r="E13" s="19">
        <f t="shared" si="8"/>
        <v>832</v>
      </c>
      <c r="F13" s="19">
        <f t="shared" si="8"/>
        <v>976</v>
      </c>
      <c r="G13" s="19">
        <f t="shared" si="8"/>
        <v>998</v>
      </c>
      <c r="H13" s="19">
        <f t="shared" si="8"/>
        <v>840</v>
      </c>
      <c r="I13" s="19">
        <f t="shared" si="8"/>
        <v>841</v>
      </c>
      <c r="J13" s="19">
        <f t="shared" si="8"/>
        <v>834</v>
      </c>
      <c r="K13" s="19">
        <f t="shared" si="8"/>
        <v>753</v>
      </c>
      <c r="L13" s="19">
        <f t="shared" si="8"/>
        <v>801</v>
      </c>
      <c r="M13" s="19">
        <f t="shared" si="8"/>
        <v>797</v>
      </c>
      <c r="N13" s="18">
        <f t="shared" si="8"/>
        <v>820</v>
      </c>
    </row>
    <row r="14" spans="1:14" s="14" customFormat="1" ht="20.25" customHeight="1" x14ac:dyDescent="0.2">
      <c r="A14" s="17" t="s">
        <v>5</v>
      </c>
      <c r="B14" s="16">
        <f t="shared" si="7"/>
        <v>7205</v>
      </c>
      <c r="C14" s="16">
        <f t="shared" ref="C14:N14" si="9">+C15+C16</f>
        <v>515</v>
      </c>
      <c r="D14" s="16">
        <f t="shared" si="9"/>
        <v>473</v>
      </c>
      <c r="E14" s="16">
        <f t="shared" si="9"/>
        <v>584</v>
      </c>
      <c r="F14" s="16">
        <f t="shared" si="9"/>
        <v>771</v>
      </c>
      <c r="G14" s="16">
        <f t="shared" si="9"/>
        <v>773</v>
      </c>
      <c r="H14" s="16">
        <f t="shared" si="9"/>
        <v>601</v>
      </c>
      <c r="I14" s="16">
        <f t="shared" si="9"/>
        <v>618</v>
      </c>
      <c r="J14" s="16">
        <f t="shared" si="9"/>
        <v>601</v>
      </c>
      <c r="K14" s="16">
        <f t="shared" si="9"/>
        <v>519</v>
      </c>
      <c r="L14" s="16">
        <f t="shared" si="9"/>
        <v>571</v>
      </c>
      <c r="M14" s="16">
        <f t="shared" si="9"/>
        <v>562</v>
      </c>
      <c r="N14" s="15">
        <f t="shared" si="9"/>
        <v>617</v>
      </c>
    </row>
    <row r="15" spans="1:14" s="8" customFormat="1" ht="20.25" customHeight="1" x14ac:dyDescent="0.2">
      <c r="A15" s="13" t="s">
        <v>3</v>
      </c>
      <c r="B15" s="11">
        <f t="shared" si="7"/>
        <v>5260</v>
      </c>
      <c r="C15" s="11">
        <v>399</v>
      </c>
      <c r="D15" s="11">
        <v>355</v>
      </c>
      <c r="E15" s="11">
        <v>420</v>
      </c>
      <c r="F15" s="11">
        <v>492</v>
      </c>
      <c r="G15" s="11">
        <v>556</v>
      </c>
      <c r="H15" s="11">
        <v>462</v>
      </c>
      <c r="I15" s="11">
        <v>498</v>
      </c>
      <c r="J15" s="11">
        <v>458</v>
      </c>
      <c r="K15" s="10">
        <v>387</v>
      </c>
      <c r="L15" s="10">
        <v>412</v>
      </c>
      <c r="M15" s="10">
        <v>398</v>
      </c>
      <c r="N15" s="9">
        <v>423</v>
      </c>
    </row>
    <row r="16" spans="1:14" s="8" customFormat="1" ht="20.25" customHeight="1" x14ac:dyDescent="0.2">
      <c r="A16" s="12" t="s">
        <v>2</v>
      </c>
      <c r="B16" s="11">
        <f t="shared" si="7"/>
        <v>1945</v>
      </c>
      <c r="C16" s="11">
        <v>116</v>
      </c>
      <c r="D16" s="11">
        <v>118</v>
      </c>
      <c r="E16" s="11">
        <v>164</v>
      </c>
      <c r="F16" s="11">
        <v>279</v>
      </c>
      <c r="G16" s="11">
        <v>217</v>
      </c>
      <c r="H16" s="11">
        <v>139</v>
      </c>
      <c r="I16" s="11">
        <v>120</v>
      </c>
      <c r="J16" s="11">
        <v>143</v>
      </c>
      <c r="K16" s="10">
        <v>132</v>
      </c>
      <c r="L16" s="10">
        <v>159</v>
      </c>
      <c r="M16" s="10">
        <v>164</v>
      </c>
      <c r="N16" s="9">
        <v>194</v>
      </c>
    </row>
    <row r="17" spans="1:14" s="14" customFormat="1" ht="20.25" customHeight="1" x14ac:dyDescent="0.2">
      <c r="A17" s="17" t="s">
        <v>4</v>
      </c>
      <c r="B17" s="16">
        <f t="shared" si="7"/>
        <v>2714</v>
      </c>
      <c r="C17" s="16">
        <f t="shared" ref="C17:N17" si="10">+C18+C19</f>
        <v>239</v>
      </c>
      <c r="D17" s="16">
        <f t="shared" si="10"/>
        <v>200</v>
      </c>
      <c r="E17" s="16">
        <f t="shared" si="10"/>
        <v>248</v>
      </c>
      <c r="F17" s="16">
        <f t="shared" si="10"/>
        <v>205</v>
      </c>
      <c r="G17" s="16">
        <f t="shared" si="10"/>
        <v>225</v>
      </c>
      <c r="H17" s="16">
        <f t="shared" si="10"/>
        <v>239</v>
      </c>
      <c r="I17" s="16">
        <f t="shared" si="10"/>
        <v>223</v>
      </c>
      <c r="J17" s="16">
        <f t="shared" si="10"/>
        <v>233</v>
      </c>
      <c r="K17" s="16">
        <f t="shared" si="10"/>
        <v>234</v>
      </c>
      <c r="L17" s="16">
        <f t="shared" si="10"/>
        <v>230</v>
      </c>
      <c r="M17" s="16">
        <f t="shared" si="10"/>
        <v>235</v>
      </c>
      <c r="N17" s="15">
        <f t="shared" si="10"/>
        <v>203</v>
      </c>
    </row>
    <row r="18" spans="1:14" s="8" customFormat="1" ht="20.25" customHeight="1" x14ac:dyDescent="0.2">
      <c r="A18" s="13" t="s">
        <v>3</v>
      </c>
      <c r="B18" s="11">
        <f t="shared" si="7"/>
        <v>2508</v>
      </c>
      <c r="C18" s="11">
        <v>220</v>
      </c>
      <c r="D18" s="11">
        <v>175</v>
      </c>
      <c r="E18" s="11">
        <v>210</v>
      </c>
      <c r="F18" s="11">
        <v>180</v>
      </c>
      <c r="G18" s="11">
        <v>211</v>
      </c>
      <c r="H18" s="11">
        <v>213</v>
      </c>
      <c r="I18" s="11">
        <v>204</v>
      </c>
      <c r="J18" s="11">
        <v>225</v>
      </c>
      <c r="K18" s="10">
        <v>222</v>
      </c>
      <c r="L18" s="10">
        <v>219</v>
      </c>
      <c r="M18" s="10">
        <v>229</v>
      </c>
      <c r="N18" s="9">
        <v>200</v>
      </c>
    </row>
    <row r="19" spans="1:14" s="8" customFormat="1" ht="20.25" customHeight="1" x14ac:dyDescent="0.2">
      <c r="A19" s="12" t="s">
        <v>2</v>
      </c>
      <c r="B19" s="11">
        <f t="shared" si="7"/>
        <v>206</v>
      </c>
      <c r="C19" s="11">
        <v>19</v>
      </c>
      <c r="D19" s="11">
        <v>25</v>
      </c>
      <c r="E19" s="11">
        <v>38</v>
      </c>
      <c r="F19" s="11">
        <v>25</v>
      </c>
      <c r="G19" s="11">
        <v>14</v>
      </c>
      <c r="H19" s="11">
        <v>26</v>
      </c>
      <c r="I19" s="11">
        <v>19</v>
      </c>
      <c r="J19" s="11">
        <v>8</v>
      </c>
      <c r="K19" s="10">
        <v>12</v>
      </c>
      <c r="L19" s="10">
        <v>11</v>
      </c>
      <c r="M19" s="10">
        <v>6</v>
      </c>
      <c r="N19" s="9">
        <v>3</v>
      </c>
    </row>
    <row r="20" spans="1:14" s="4" customFormat="1" ht="20.25" customHeight="1" thickBot="1" x14ac:dyDescent="0.25">
      <c r="A20" s="7" t="s">
        <v>1</v>
      </c>
      <c r="B20" s="6">
        <f t="shared" si="7"/>
        <v>6250</v>
      </c>
      <c r="C20" s="6">
        <v>556</v>
      </c>
      <c r="D20" s="6">
        <v>365</v>
      </c>
      <c r="E20" s="6">
        <v>481</v>
      </c>
      <c r="F20" s="6">
        <v>579</v>
      </c>
      <c r="G20" s="6">
        <v>577</v>
      </c>
      <c r="H20" s="6">
        <v>400</v>
      </c>
      <c r="I20" s="6">
        <v>501</v>
      </c>
      <c r="J20" s="6">
        <v>512</v>
      </c>
      <c r="K20" s="6">
        <v>545</v>
      </c>
      <c r="L20" s="6">
        <v>573</v>
      </c>
      <c r="M20" s="6">
        <v>552</v>
      </c>
      <c r="N20" s="5">
        <v>609</v>
      </c>
    </row>
    <row r="21" spans="1:14" s="8" customFormat="1" ht="20.25" customHeight="1" thickBot="1" x14ac:dyDescent="0.25">
      <c r="E21" s="26"/>
      <c r="I21" s="25"/>
      <c r="J21" s="25"/>
    </row>
    <row r="22" spans="1:14" s="8" customFormat="1" ht="20.25" customHeight="1" thickBot="1" x14ac:dyDescent="0.25">
      <c r="A22" s="24" t="s">
        <v>20</v>
      </c>
      <c r="B22" s="23" t="s">
        <v>19</v>
      </c>
      <c r="C22" s="22" t="s">
        <v>18</v>
      </c>
      <c r="D22" s="22" t="s">
        <v>17</v>
      </c>
      <c r="E22" s="22" t="s">
        <v>16</v>
      </c>
      <c r="F22" s="22" t="s">
        <v>15</v>
      </c>
      <c r="G22" s="22" t="s">
        <v>14</v>
      </c>
      <c r="H22" s="22" t="s">
        <v>13</v>
      </c>
      <c r="I22" s="22" t="s">
        <v>12</v>
      </c>
      <c r="J22" s="22" t="s">
        <v>11</v>
      </c>
      <c r="K22" s="22" t="s">
        <v>10</v>
      </c>
      <c r="L22" s="22" t="s">
        <v>9</v>
      </c>
      <c r="M22" s="22" t="s">
        <v>8</v>
      </c>
      <c r="N22" s="21" t="s">
        <v>7</v>
      </c>
    </row>
    <row r="23" spans="1:14" s="4" customFormat="1" ht="20.25" customHeight="1" x14ac:dyDescent="0.2">
      <c r="A23" s="20" t="s">
        <v>6</v>
      </c>
      <c r="B23" s="19">
        <f t="shared" ref="B23:B30" si="11">SUM(C23:N23)</f>
        <v>524</v>
      </c>
      <c r="C23" s="19">
        <f t="shared" ref="C23:N23" si="12">+C24+C27</f>
        <v>24</v>
      </c>
      <c r="D23" s="19">
        <f t="shared" si="12"/>
        <v>9</v>
      </c>
      <c r="E23" s="19">
        <f t="shared" si="12"/>
        <v>15</v>
      </c>
      <c r="F23" s="19">
        <f t="shared" si="12"/>
        <v>21</v>
      </c>
      <c r="G23" s="19">
        <f t="shared" si="12"/>
        <v>20</v>
      </c>
      <c r="H23" s="19">
        <f t="shared" si="12"/>
        <v>20</v>
      </c>
      <c r="I23" s="19">
        <f t="shared" si="12"/>
        <v>75</v>
      </c>
      <c r="J23" s="19">
        <f t="shared" si="12"/>
        <v>74</v>
      </c>
      <c r="K23" s="19">
        <f t="shared" si="12"/>
        <v>18</v>
      </c>
      <c r="L23" s="19">
        <f t="shared" si="12"/>
        <v>88</v>
      </c>
      <c r="M23" s="19">
        <f t="shared" si="12"/>
        <v>87</v>
      </c>
      <c r="N23" s="18">
        <f t="shared" si="12"/>
        <v>73</v>
      </c>
    </row>
    <row r="24" spans="1:14" s="14" customFormat="1" ht="20.25" customHeight="1" x14ac:dyDescent="0.2">
      <c r="A24" s="17" t="s">
        <v>5</v>
      </c>
      <c r="B24" s="16">
        <f t="shared" si="11"/>
        <v>524</v>
      </c>
      <c r="C24" s="16">
        <f t="shared" ref="C24:N24" si="13">+C25+C26</f>
        <v>24</v>
      </c>
      <c r="D24" s="16">
        <f t="shared" si="13"/>
        <v>9</v>
      </c>
      <c r="E24" s="16">
        <f t="shared" si="13"/>
        <v>15</v>
      </c>
      <c r="F24" s="16">
        <f t="shared" si="13"/>
        <v>21</v>
      </c>
      <c r="G24" s="16">
        <f t="shared" si="13"/>
        <v>20</v>
      </c>
      <c r="H24" s="16">
        <f t="shared" si="13"/>
        <v>20</v>
      </c>
      <c r="I24" s="16">
        <f t="shared" si="13"/>
        <v>75</v>
      </c>
      <c r="J24" s="16">
        <f t="shared" si="13"/>
        <v>74</v>
      </c>
      <c r="K24" s="16">
        <f t="shared" si="13"/>
        <v>18</v>
      </c>
      <c r="L24" s="16">
        <f t="shared" si="13"/>
        <v>88</v>
      </c>
      <c r="M24" s="16">
        <f t="shared" si="13"/>
        <v>87</v>
      </c>
      <c r="N24" s="15">
        <f t="shared" si="13"/>
        <v>73</v>
      </c>
    </row>
    <row r="25" spans="1:14" s="8" customFormat="1" ht="20.25" customHeight="1" x14ac:dyDescent="0.2">
      <c r="A25" s="13" t="s">
        <v>3</v>
      </c>
      <c r="B25" s="11">
        <f t="shared" si="11"/>
        <v>13</v>
      </c>
      <c r="C25" s="11">
        <v>0</v>
      </c>
      <c r="D25" s="11">
        <v>0</v>
      </c>
      <c r="E25" s="11">
        <v>13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0">
        <v>0</v>
      </c>
      <c r="L25" s="10">
        <v>0</v>
      </c>
      <c r="M25" s="10">
        <v>0</v>
      </c>
      <c r="N25" s="9">
        <v>0</v>
      </c>
    </row>
    <row r="26" spans="1:14" s="8" customFormat="1" ht="20.25" customHeight="1" x14ac:dyDescent="0.2">
      <c r="A26" s="12" t="s">
        <v>2</v>
      </c>
      <c r="B26" s="11">
        <f t="shared" si="11"/>
        <v>511</v>
      </c>
      <c r="C26" s="11">
        <v>24</v>
      </c>
      <c r="D26" s="11">
        <v>9</v>
      </c>
      <c r="E26" s="11">
        <v>2</v>
      </c>
      <c r="F26" s="11">
        <v>21</v>
      </c>
      <c r="G26" s="11">
        <v>20</v>
      </c>
      <c r="H26" s="11">
        <v>20</v>
      </c>
      <c r="I26" s="11">
        <v>75</v>
      </c>
      <c r="J26" s="11">
        <v>74</v>
      </c>
      <c r="K26" s="10">
        <v>18</v>
      </c>
      <c r="L26" s="10">
        <v>88</v>
      </c>
      <c r="M26" s="10">
        <v>87</v>
      </c>
      <c r="N26" s="9">
        <v>73</v>
      </c>
    </row>
    <row r="27" spans="1:14" s="14" customFormat="1" ht="20.25" customHeight="1" x14ac:dyDescent="0.2">
      <c r="A27" s="17" t="s">
        <v>4</v>
      </c>
      <c r="B27" s="16">
        <f t="shared" si="11"/>
        <v>0</v>
      </c>
      <c r="C27" s="16">
        <f t="shared" ref="C27:N27" si="14">+C28+C29</f>
        <v>0</v>
      </c>
      <c r="D27" s="16">
        <f t="shared" si="14"/>
        <v>0</v>
      </c>
      <c r="E27" s="16">
        <f t="shared" si="14"/>
        <v>0</v>
      </c>
      <c r="F27" s="16">
        <f t="shared" si="14"/>
        <v>0</v>
      </c>
      <c r="G27" s="16">
        <f t="shared" si="14"/>
        <v>0</v>
      </c>
      <c r="H27" s="16">
        <f t="shared" si="14"/>
        <v>0</v>
      </c>
      <c r="I27" s="16">
        <f t="shared" si="14"/>
        <v>0</v>
      </c>
      <c r="J27" s="16">
        <f t="shared" si="14"/>
        <v>0</v>
      </c>
      <c r="K27" s="16">
        <f t="shared" si="14"/>
        <v>0</v>
      </c>
      <c r="L27" s="16">
        <f t="shared" si="14"/>
        <v>0</v>
      </c>
      <c r="M27" s="16">
        <f t="shared" si="14"/>
        <v>0</v>
      </c>
      <c r="N27" s="15">
        <f t="shared" si="14"/>
        <v>0</v>
      </c>
    </row>
    <row r="28" spans="1:14" s="8" customFormat="1" ht="20.25" customHeight="1" x14ac:dyDescent="0.2">
      <c r="A28" s="13" t="s">
        <v>3</v>
      </c>
      <c r="B28" s="11">
        <f t="shared" si="11"/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0">
        <v>0</v>
      </c>
      <c r="L28" s="10">
        <v>0</v>
      </c>
      <c r="M28" s="10">
        <v>0</v>
      </c>
      <c r="N28" s="9">
        <v>0</v>
      </c>
    </row>
    <row r="29" spans="1:14" s="8" customFormat="1" ht="20.25" customHeight="1" x14ac:dyDescent="0.2">
      <c r="A29" s="12" t="s">
        <v>2</v>
      </c>
      <c r="B29" s="11">
        <f t="shared" si="11"/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0">
        <v>0</v>
      </c>
      <c r="L29" s="10">
        <v>0</v>
      </c>
      <c r="M29" s="10">
        <v>0</v>
      </c>
      <c r="N29" s="9">
        <v>0</v>
      </c>
    </row>
    <row r="30" spans="1:14" s="4" customFormat="1" ht="20.25" customHeight="1" thickBot="1" x14ac:dyDescent="0.25">
      <c r="A30" s="7" t="s">
        <v>1</v>
      </c>
      <c r="B30" s="6">
        <f t="shared" si="11"/>
        <v>176</v>
      </c>
      <c r="C30" s="6">
        <v>21</v>
      </c>
      <c r="D30" s="6">
        <v>29</v>
      </c>
      <c r="E30" s="6">
        <v>10</v>
      </c>
      <c r="F30" s="6">
        <v>21</v>
      </c>
      <c r="G30" s="6">
        <v>9</v>
      </c>
      <c r="H30" s="6">
        <v>14</v>
      </c>
      <c r="I30" s="6">
        <v>3</v>
      </c>
      <c r="J30" s="6">
        <v>5</v>
      </c>
      <c r="K30" s="6">
        <v>7</v>
      </c>
      <c r="L30" s="6">
        <v>34</v>
      </c>
      <c r="M30" s="6">
        <v>14</v>
      </c>
      <c r="N30" s="5">
        <v>9</v>
      </c>
    </row>
    <row r="31" spans="1:14" ht="6" customHeight="1" x14ac:dyDescent="0.2"/>
    <row r="32" spans="1:14" x14ac:dyDescent="0.2">
      <c r="A32" s="1" t="s">
        <v>0</v>
      </c>
    </row>
  </sheetData>
  <mergeCells count="1">
    <mergeCell ref="A1:N1"/>
  </mergeCells>
  <hyperlinks>
    <hyperlink ref="A4" r:id="rId1" display="javascript:__doPostBack('ctl00$ContentPlaceHolder1$GridView1','$0')" xr:uid="{FEE8B96C-B44F-4D00-9262-0693C3AB8B1B}"/>
  </hyperlinks>
  <pageMargins left="0.37" right="0.25" top="1" bottom="1" header="0" footer="0"/>
  <pageSetup scale="9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B9473-7E4A-44B1-B592-A56ACC308B0C}">
  <dimension ref="A1:IM61"/>
  <sheetViews>
    <sheetView workbookViewId="0">
      <selection activeCell="Q9" sqref="Q9"/>
    </sheetView>
  </sheetViews>
  <sheetFormatPr baseColWidth="10" defaultRowHeight="12.75" x14ac:dyDescent="0.2"/>
  <cols>
    <col min="1" max="1" width="18.5703125" customWidth="1"/>
    <col min="2" max="2" width="1" customWidth="1"/>
    <col min="3" max="3" width="32.5703125" customWidth="1"/>
    <col min="4" max="4" width="9.7109375" style="131" customWidth="1"/>
    <col min="5" max="14" width="7.140625" customWidth="1"/>
    <col min="15" max="15" width="7.140625" style="131" customWidth="1"/>
    <col min="16" max="16" width="7.140625" customWidth="1"/>
    <col min="257" max="257" width="18.5703125" customWidth="1"/>
    <col min="258" max="258" width="1" customWidth="1"/>
    <col min="259" max="259" width="32.5703125" customWidth="1"/>
    <col min="260" max="260" width="9.7109375" customWidth="1"/>
    <col min="261" max="272" width="7.140625" customWidth="1"/>
    <col min="513" max="513" width="18.5703125" customWidth="1"/>
    <col min="514" max="514" width="1" customWidth="1"/>
    <col min="515" max="515" width="32.5703125" customWidth="1"/>
    <col min="516" max="516" width="9.7109375" customWidth="1"/>
    <col min="517" max="528" width="7.140625" customWidth="1"/>
    <col min="769" max="769" width="18.5703125" customWidth="1"/>
    <col min="770" max="770" width="1" customWidth="1"/>
    <col min="771" max="771" width="32.5703125" customWidth="1"/>
    <col min="772" max="772" width="9.7109375" customWidth="1"/>
    <col min="773" max="784" width="7.140625" customWidth="1"/>
    <col min="1025" max="1025" width="18.5703125" customWidth="1"/>
    <col min="1026" max="1026" width="1" customWidth="1"/>
    <col min="1027" max="1027" width="32.5703125" customWidth="1"/>
    <col min="1028" max="1028" width="9.7109375" customWidth="1"/>
    <col min="1029" max="1040" width="7.140625" customWidth="1"/>
    <col min="1281" max="1281" width="18.5703125" customWidth="1"/>
    <col min="1282" max="1282" width="1" customWidth="1"/>
    <col min="1283" max="1283" width="32.5703125" customWidth="1"/>
    <col min="1284" max="1284" width="9.7109375" customWidth="1"/>
    <col min="1285" max="1296" width="7.140625" customWidth="1"/>
    <col min="1537" max="1537" width="18.5703125" customWidth="1"/>
    <col min="1538" max="1538" width="1" customWidth="1"/>
    <col min="1539" max="1539" width="32.5703125" customWidth="1"/>
    <col min="1540" max="1540" width="9.7109375" customWidth="1"/>
    <col min="1541" max="1552" width="7.140625" customWidth="1"/>
    <col min="1793" max="1793" width="18.5703125" customWidth="1"/>
    <col min="1794" max="1794" width="1" customWidth="1"/>
    <col min="1795" max="1795" width="32.5703125" customWidth="1"/>
    <col min="1796" max="1796" width="9.7109375" customWidth="1"/>
    <col min="1797" max="1808" width="7.140625" customWidth="1"/>
    <col min="2049" max="2049" width="18.5703125" customWidth="1"/>
    <col min="2050" max="2050" width="1" customWidth="1"/>
    <col min="2051" max="2051" width="32.5703125" customWidth="1"/>
    <col min="2052" max="2052" width="9.7109375" customWidth="1"/>
    <col min="2053" max="2064" width="7.140625" customWidth="1"/>
    <col min="2305" max="2305" width="18.5703125" customWidth="1"/>
    <col min="2306" max="2306" width="1" customWidth="1"/>
    <col min="2307" max="2307" width="32.5703125" customWidth="1"/>
    <col min="2308" max="2308" width="9.7109375" customWidth="1"/>
    <col min="2309" max="2320" width="7.140625" customWidth="1"/>
    <col min="2561" max="2561" width="18.5703125" customWidth="1"/>
    <col min="2562" max="2562" width="1" customWidth="1"/>
    <col min="2563" max="2563" width="32.5703125" customWidth="1"/>
    <col min="2564" max="2564" width="9.7109375" customWidth="1"/>
    <col min="2565" max="2576" width="7.140625" customWidth="1"/>
    <col min="2817" max="2817" width="18.5703125" customWidth="1"/>
    <col min="2818" max="2818" width="1" customWidth="1"/>
    <col min="2819" max="2819" width="32.5703125" customWidth="1"/>
    <col min="2820" max="2820" width="9.7109375" customWidth="1"/>
    <col min="2821" max="2832" width="7.140625" customWidth="1"/>
    <col min="3073" max="3073" width="18.5703125" customWidth="1"/>
    <col min="3074" max="3074" width="1" customWidth="1"/>
    <col min="3075" max="3075" width="32.5703125" customWidth="1"/>
    <col min="3076" max="3076" width="9.7109375" customWidth="1"/>
    <col min="3077" max="3088" width="7.140625" customWidth="1"/>
    <col min="3329" max="3329" width="18.5703125" customWidth="1"/>
    <col min="3330" max="3330" width="1" customWidth="1"/>
    <col min="3331" max="3331" width="32.5703125" customWidth="1"/>
    <col min="3332" max="3332" width="9.7109375" customWidth="1"/>
    <col min="3333" max="3344" width="7.140625" customWidth="1"/>
    <col min="3585" max="3585" width="18.5703125" customWidth="1"/>
    <col min="3586" max="3586" width="1" customWidth="1"/>
    <col min="3587" max="3587" width="32.5703125" customWidth="1"/>
    <col min="3588" max="3588" width="9.7109375" customWidth="1"/>
    <col min="3589" max="3600" width="7.140625" customWidth="1"/>
    <col min="3841" max="3841" width="18.5703125" customWidth="1"/>
    <col min="3842" max="3842" width="1" customWidth="1"/>
    <col min="3843" max="3843" width="32.5703125" customWidth="1"/>
    <col min="3844" max="3844" width="9.7109375" customWidth="1"/>
    <col min="3845" max="3856" width="7.140625" customWidth="1"/>
    <col min="4097" max="4097" width="18.5703125" customWidth="1"/>
    <col min="4098" max="4098" width="1" customWidth="1"/>
    <col min="4099" max="4099" width="32.5703125" customWidth="1"/>
    <col min="4100" max="4100" width="9.7109375" customWidth="1"/>
    <col min="4101" max="4112" width="7.140625" customWidth="1"/>
    <col min="4353" max="4353" width="18.5703125" customWidth="1"/>
    <col min="4354" max="4354" width="1" customWidth="1"/>
    <col min="4355" max="4355" width="32.5703125" customWidth="1"/>
    <col min="4356" max="4356" width="9.7109375" customWidth="1"/>
    <col min="4357" max="4368" width="7.140625" customWidth="1"/>
    <col min="4609" max="4609" width="18.5703125" customWidth="1"/>
    <col min="4610" max="4610" width="1" customWidth="1"/>
    <col min="4611" max="4611" width="32.5703125" customWidth="1"/>
    <col min="4612" max="4612" width="9.7109375" customWidth="1"/>
    <col min="4613" max="4624" width="7.140625" customWidth="1"/>
    <col min="4865" max="4865" width="18.5703125" customWidth="1"/>
    <col min="4866" max="4866" width="1" customWidth="1"/>
    <col min="4867" max="4867" width="32.5703125" customWidth="1"/>
    <col min="4868" max="4868" width="9.7109375" customWidth="1"/>
    <col min="4869" max="4880" width="7.140625" customWidth="1"/>
    <col min="5121" max="5121" width="18.5703125" customWidth="1"/>
    <col min="5122" max="5122" width="1" customWidth="1"/>
    <col min="5123" max="5123" width="32.5703125" customWidth="1"/>
    <col min="5124" max="5124" width="9.7109375" customWidth="1"/>
    <col min="5125" max="5136" width="7.140625" customWidth="1"/>
    <col min="5377" max="5377" width="18.5703125" customWidth="1"/>
    <col min="5378" max="5378" width="1" customWidth="1"/>
    <col min="5379" max="5379" width="32.5703125" customWidth="1"/>
    <col min="5380" max="5380" width="9.7109375" customWidth="1"/>
    <col min="5381" max="5392" width="7.140625" customWidth="1"/>
    <col min="5633" max="5633" width="18.5703125" customWidth="1"/>
    <col min="5634" max="5634" width="1" customWidth="1"/>
    <col min="5635" max="5635" width="32.5703125" customWidth="1"/>
    <col min="5636" max="5636" width="9.7109375" customWidth="1"/>
    <col min="5637" max="5648" width="7.140625" customWidth="1"/>
    <col min="5889" max="5889" width="18.5703125" customWidth="1"/>
    <col min="5890" max="5890" width="1" customWidth="1"/>
    <col min="5891" max="5891" width="32.5703125" customWidth="1"/>
    <col min="5892" max="5892" width="9.7109375" customWidth="1"/>
    <col min="5893" max="5904" width="7.140625" customWidth="1"/>
    <col min="6145" max="6145" width="18.5703125" customWidth="1"/>
    <col min="6146" max="6146" width="1" customWidth="1"/>
    <col min="6147" max="6147" width="32.5703125" customWidth="1"/>
    <col min="6148" max="6148" width="9.7109375" customWidth="1"/>
    <col min="6149" max="6160" width="7.140625" customWidth="1"/>
    <col min="6401" max="6401" width="18.5703125" customWidth="1"/>
    <col min="6402" max="6402" width="1" customWidth="1"/>
    <col min="6403" max="6403" width="32.5703125" customWidth="1"/>
    <col min="6404" max="6404" width="9.7109375" customWidth="1"/>
    <col min="6405" max="6416" width="7.140625" customWidth="1"/>
    <col min="6657" max="6657" width="18.5703125" customWidth="1"/>
    <col min="6658" max="6658" width="1" customWidth="1"/>
    <col min="6659" max="6659" width="32.5703125" customWidth="1"/>
    <col min="6660" max="6660" width="9.7109375" customWidth="1"/>
    <col min="6661" max="6672" width="7.140625" customWidth="1"/>
    <col min="6913" max="6913" width="18.5703125" customWidth="1"/>
    <col min="6914" max="6914" width="1" customWidth="1"/>
    <col min="6915" max="6915" width="32.5703125" customWidth="1"/>
    <col min="6916" max="6916" width="9.7109375" customWidth="1"/>
    <col min="6917" max="6928" width="7.140625" customWidth="1"/>
    <col min="7169" max="7169" width="18.5703125" customWidth="1"/>
    <col min="7170" max="7170" width="1" customWidth="1"/>
    <col min="7171" max="7171" width="32.5703125" customWidth="1"/>
    <col min="7172" max="7172" width="9.7109375" customWidth="1"/>
    <col min="7173" max="7184" width="7.140625" customWidth="1"/>
    <col min="7425" max="7425" width="18.5703125" customWidth="1"/>
    <col min="7426" max="7426" width="1" customWidth="1"/>
    <col min="7427" max="7427" width="32.5703125" customWidth="1"/>
    <col min="7428" max="7428" width="9.7109375" customWidth="1"/>
    <col min="7429" max="7440" width="7.140625" customWidth="1"/>
    <col min="7681" max="7681" width="18.5703125" customWidth="1"/>
    <col min="7682" max="7682" width="1" customWidth="1"/>
    <col min="7683" max="7683" width="32.5703125" customWidth="1"/>
    <col min="7684" max="7684" width="9.7109375" customWidth="1"/>
    <col min="7685" max="7696" width="7.140625" customWidth="1"/>
    <col min="7937" max="7937" width="18.5703125" customWidth="1"/>
    <col min="7938" max="7938" width="1" customWidth="1"/>
    <col min="7939" max="7939" width="32.5703125" customWidth="1"/>
    <col min="7940" max="7940" width="9.7109375" customWidth="1"/>
    <col min="7941" max="7952" width="7.140625" customWidth="1"/>
    <col min="8193" max="8193" width="18.5703125" customWidth="1"/>
    <col min="8194" max="8194" width="1" customWidth="1"/>
    <col min="8195" max="8195" width="32.5703125" customWidth="1"/>
    <col min="8196" max="8196" width="9.7109375" customWidth="1"/>
    <col min="8197" max="8208" width="7.140625" customWidth="1"/>
    <col min="8449" max="8449" width="18.5703125" customWidth="1"/>
    <col min="8450" max="8450" width="1" customWidth="1"/>
    <col min="8451" max="8451" width="32.5703125" customWidth="1"/>
    <col min="8452" max="8452" width="9.7109375" customWidth="1"/>
    <col min="8453" max="8464" width="7.140625" customWidth="1"/>
    <col min="8705" max="8705" width="18.5703125" customWidth="1"/>
    <col min="8706" max="8706" width="1" customWidth="1"/>
    <col min="8707" max="8707" width="32.5703125" customWidth="1"/>
    <col min="8708" max="8708" width="9.7109375" customWidth="1"/>
    <col min="8709" max="8720" width="7.140625" customWidth="1"/>
    <col min="8961" max="8961" width="18.5703125" customWidth="1"/>
    <col min="8962" max="8962" width="1" customWidth="1"/>
    <col min="8963" max="8963" width="32.5703125" customWidth="1"/>
    <col min="8964" max="8964" width="9.7109375" customWidth="1"/>
    <col min="8965" max="8976" width="7.140625" customWidth="1"/>
    <col min="9217" max="9217" width="18.5703125" customWidth="1"/>
    <col min="9218" max="9218" width="1" customWidth="1"/>
    <col min="9219" max="9219" width="32.5703125" customWidth="1"/>
    <col min="9220" max="9220" width="9.7109375" customWidth="1"/>
    <col min="9221" max="9232" width="7.140625" customWidth="1"/>
    <col min="9473" max="9473" width="18.5703125" customWidth="1"/>
    <col min="9474" max="9474" width="1" customWidth="1"/>
    <col min="9475" max="9475" width="32.5703125" customWidth="1"/>
    <col min="9476" max="9476" width="9.7109375" customWidth="1"/>
    <col min="9477" max="9488" width="7.140625" customWidth="1"/>
    <col min="9729" max="9729" width="18.5703125" customWidth="1"/>
    <col min="9730" max="9730" width="1" customWidth="1"/>
    <col min="9731" max="9731" width="32.5703125" customWidth="1"/>
    <col min="9732" max="9732" width="9.7109375" customWidth="1"/>
    <col min="9733" max="9744" width="7.140625" customWidth="1"/>
    <col min="9985" max="9985" width="18.5703125" customWidth="1"/>
    <col min="9986" max="9986" width="1" customWidth="1"/>
    <col min="9987" max="9987" width="32.5703125" customWidth="1"/>
    <col min="9988" max="9988" width="9.7109375" customWidth="1"/>
    <col min="9989" max="10000" width="7.140625" customWidth="1"/>
    <col min="10241" max="10241" width="18.5703125" customWidth="1"/>
    <col min="10242" max="10242" width="1" customWidth="1"/>
    <col min="10243" max="10243" width="32.5703125" customWidth="1"/>
    <col min="10244" max="10244" width="9.7109375" customWidth="1"/>
    <col min="10245" max="10256" width="7.140625" customWidth="1"/>
    <col min="10497" max="10497" width="18.5703125" customWidth="1"/>
    <col min="10498" max="10498" width="1" customWidth="1"/>
    <col min="10499" max="10499" width="32.5703125" customWidth="1"/>
    <col min="10500" max="10500" width="9.7109375" customWidth="1"/>
    <col min="10501" max="10512" width="7.140625" customWidth="1"/>
    <col min="10753" max="10753" width="18.5703125" customWidth="1"/>
    <col min="10754" max="10754" width="1" customWidth="1"/>
    <col min="10755" max="10755" width="32.5703125" customWidth="1"/>
    <col min="10756" max="10756" width="9.7109375" customWidth="1"/>
    <col min="10757" max="10768" width="7.140625" customWidth="1"/>
    <col min="11009" max="11009" width="18.5703125" customWidth="1"/>
    <col min="11010" max="11010" width="1" customWidth="1"/>
    <col min="11011" max="11011" width="32.5703125" customWidth="1"/>
    <col min="11012" max="11012" width="9.7109375" customWidth="1"/>
    <col min="11013" max="11024" width="7.140625" customWidth="1"/>
    <col min="11265" max="11265" width="18.5703125" customWidth="1"/>
    <col min="11266" max="11266" width="1" customWidth="1"/>
    <col min="11267" max="11267" width="32.5703125" customWidth="1"/>
    <col min="11268" max="11268" width="9.7109375" customWidth="1"/>
    <col min="11269" max="11280" width="7.140625" customWidth="1"/>
    <col min="11521" max="11521" width="18.5703125" customWidth="1"/>
    <col min="11522" max="11522" width="1" customWidth="1"/>
    <col min="11523" max="11523" width="32.5703125" customWidth="1"/>
    <col min="11524" max="11524" width="9.7109375" customWidth="1"/>
    <col min="11525" max="11536" width="7.140625" customWidth="1"/>
    <col min="11777" max="11777" width="18.5703125" customWidth="1"/>
    <col min="11778" max="11778" width="1" customWidth="1"/>
    <col min="11779" max="11779" width="32.5703125" customWidth="1"/>
    <col min="11780" max="11780" width="9.7109375" customWidth="1"/>
    <col min="11781" max="11792" width="7.140625" customWidth="1"/>
    <col min="12033" max="12033" width="18.5703125" customWidth="1"/>
    <col min="12034" max="12034" width="1" customWidth="1"/>
    <col min="12035" max="12035" width="32.5703125" customWidth="1"/>
    <col min="12036" max="12036" width="9.7109375" customWidth="1"/>
    <col min="12037" max="12048" width="7.140625" customWidth="1"/>
    <col min="12289" max="12289" width="18.5703125" customWidth="1"/>
    <col min="12290" max="12290" width="1" customWidth="1"/>
    <col min="12291" max="12291" width="32.5703125" customWidth="1"/>
    <col min="12292" max="12292" width="9.7109375" customWidth="1"/>
    <col min="12293" max="12304" width="7.140625" customWidth="1"/>
    <col min="12545" max="12545" width="18.5703125" customWidth="1"/>
    <col min="12546" max="12546" width="1" customWidth="1"/>
    <col min="12547" max="12547" width="32.5703125" customWidth="1"/>
    <col min="12548" max="12548" width="9.7109375" customWidth="1"/>
    <col min="12549" max="12560" width="7.140625" customWidth="1"/>
    <col min="12801" max="12801" width="18.5703125" customWidth="1"/>
    <col min="12802" max="12802" width="1" customWidth="1"/>
    <col min="12803" max="12803" width="32.5703125" customWidth="1"/>
    <col min="12804" max="12804" width="9.7109375" customWidth="1"/>
    <col min="12805" max="12816" width="7.140625" customWidth="1"/>
    <col min="13057" max="13057" width="18.5703125" customWidth="1"/>
    <col min="13058" max="13058" width="1" customWidth="1"/>
    <col min="13059" max="13059" width="32.5703125" customWidth="1"/>
    <col min="13060" max="13060" width="9.7109375" customWidth="1"/>
    <col min="13061" max="13072" width="7.140625" customWidth="1"/>
    <col min="13313" max="13313" width="18.5703125" customWidth="1"/>
    <col min="13314" max="13314" width="1" customWidth="1"/>
    <col min="13315" max="13315" width="32.5703125" customWidth="1"/>
    <col min="13316" max="13316" width="9.7109375" customWidth="1"/>
    <col min="13317" max="13328" width="7.140625" customWidth="1"/>
    <col min="13569" max="13569" width="18.5703125" customWidth="1"/>
    <col min="13570" max="13570" width="1" customWidth="1"/>
    <col min="13571" max="13571" width="32.5703125" customWidth="1"/>
    <col min="13572" max="13572" width="9.7109375" customWidth="1"/>
    <col min="13573" max="13584" width="7.140625" customWidth="1"/>
    <col min="13825" max="13825" width="18.5703125" customWidth="1"/>
    <col min="13826" max="13826" width="1" customWidth="1"/>
    <col min="13827" max="13827" width="32.5703125" customWidth="1"/>
    <col min="13828" max="13828" width="9.7109375" customWidth="1"/>
    <col min="13829" max="13840" width="7.140625" customWidth="1"/>
    <col min="14081" max="14081" width="18.5703125" customWidth="1"/>
    <col min="14082" max="14082" width="1" customWidth="1"/>
    <col min="14083" max="14083" width="32.5703125" customWidth="1"/>
    <col min="14084" max="14084" width="9.7109375" customWidth="1"/>
    <col min="14085" max="14096" width="7.140625" customWidth="1"/>
    <col min="14337" max="14337" width="18.5703125" customWidth="1"/>
    <col min="14338" max="14338" width="1" customWidth="1"/>
    <col min="14339" max="14339" width="32.5703125" customWidth="1"/>
    <col min="14340" max="14340" width="9.7109375" customWidth="1"/>
    <col min="14341" max="14352" width="7.140625" customWidth="1"/>
    <col min="14593" max="14593" width="18.5703125" customWidth="1"/>
    <col min="14594" max="14594" width="1" customWidth="1"/>
    <col min="14595" max="14595" width="32.5703125" customWidth="1"/>
    <col min="14596" max="14596" width="9.7109375" customWidth="1"/>
    <col min="14597" max="14608" width="7.140625" customWidth="1"/>
    <col min="14849" max="14849" width="18.5703125" customWidth="1"/>
    <col min="14850" max="14850" width="1" customWidth="1"/>
    <col min="14851" max="14851" width="32.5703125" customWidth="1"/>
    <col min="14852" max="14852" width="9.7109375" customWidth="1"/>
    <col min="14853" max="14864" width="7.140625" customWidth="1"/>
    <col min="15105" max="15105" width="18.5703125" customWidth="1"/>
    <col min="15106" max="15106" width="1" customWidth="1"/>
    <col min="15107" max="15107" width="32.5703125" customWidth="1"/>
    <col min="15108" max="15108" width="9.7109375" customWidth="1"/>
    <col min="15109" max="15120" width="7.140625" customWidth="1"/>
    <col min="15361" max="15361" width="18.5703125" customWidth="1"/>
    <col min="15362" max="15362" width="1" customWidth="1"/>
    <col min="15363" max="15363" width="32.5703125" customWidth="1"/>
    <col min="15364" max="15364" width="9.7109375" customWidth="1"/>
    <col min="15365" max="15376" width="7.140625" customWidth="1"/>
    <col min="15617" max="15617" width="18.5703125" customWidth="1"/>
    <col min="15618" max="15618" width="1" customWidth="1"/>
    <col min="15619" max="15619" width="32.5703125" customWidth="1"/>
    <col min="15620" max="15620" width="9.7109375" customWidth="1"/>
    <col min="15621" max="15632" width="7.140625" customWidth="1"/>
    <col min="15873" max="15873" width="18.5703125" customWidth="1"/>
    <col min="15874" max="15874" width="1" customWidth="1"/>
    <col min="15875" max="15875" width="32.5703125" customWidth="1"/>
    <col min="15876" max="15876" width="9.7109375" customWidth="1"/>
    <col min="15877" max="15888" width="7.140625" customWidth="1"/>
    <col min="16129" max="16129" width="18.5703125" customWidth="1"/>
    <col min="16130" max="16130" width="1" customWidth="1"/>
    <col min="16131" max="16131" width="32.5703125" customWidth="1"/>
    <col min="16132" max="16132" width="9.7109375" customWidth="1"/>
    <col min="16133" max="16144" width="7.140625" customWidth="1"/>
  </cols>
  <sheetData>
    <row r="1" spans="1:247" s="33" customFormat="1" ht="15" x14ac:dyDescent="0.25">
      <c r="A1" s="214" t="s">
        <v>24</v>
      </c>
      <c r="B1" s="215"/>
      <c r="C1" s="215"/>
      <c r="D1" s="215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</row>
    <row r="2" spans="1:247" s="33" customFormat="1" ht="15" x14ac:dyDescent="0.25">
      <c r="A2" s="218" t="s">
        <v>25</v>
      </c>
      <c r="B2" s="219"/>
      <c r="C2" s="219"/>
      <c r="D2" s="219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</row>
    <row r="3" spans="1:247" s="33" customFormat="1" ht="15.75" thickBot="1" x14ac:dyDescent="0.3">
      <c r="A3" s="222" t="s">
        <v>26</v>
      </c>
      <c r="B3" s="223"/>
      <c r="C3" s="223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</row>
    <row r="4" spans="1:247" s="33" customFormat="1" ht="15.75" thickBot="1" x14ac:dyDescent="0.3">
      <c r="A4" s="34"/>
      <c r="B4" s="35"/>
      <c r="C4" s="35"/>
      <c r="D4" s="35"/>
      <c r="E4" s="36"/>
      <c r="O4" s="37"/>
    </row>
    <row r="5" spans="1:247" s="33" customFormat="1" ht="15.75" hidden="1" thickBot="1" x14ac:dyDescent="0.3">
      <c r="A5" s="34"/>
      <c r="B5" s="35"/>
      <c r="C5" s="35"/>
      <c r="D5" s="35"/>
      <c r="E5" s="36"/>
      <c r="O5" s="37"/>
    </row>
    <row r="6" spans="1:247" s="33" customFormat="1" ht="12.75" hidden="1" customHeight="1" x14ac:dyDescent="0.25">
      <c r="A6" s="38"/>
      <c r="B6" s="39"/>
      <c r="D6" s="37"/>
      <c r="E6" s="36"/>
      <c r="O6" s="37"/>
    </row>
    <row r="7" spans="1:247" s="47" customFormat="1" ht="33.75" customHeight="1" thickBot="1" x14ac:dyDescent="0.25">
      <c r="A7" s="40" t="s">
        <v>27</v>
      </c>
      <c r="B7" s="41" t="s">
        <v>28</v>
      </c>
      <c r="C7" s="42"/>
      <c r="D7" s="43" t="s">
        <v>19</v>
      </c>
      <c r="E7" s="44" t="s">
        <v>18</v>
      </c>
      <c r="F7" s="45" t="s">
        <v>17</v>
      </c>
      <c r="G7" s="45" t="s">
        <v>16</v>
      </c>
      <c r="H7" s="45" t="s">
        <v>15</v>
      </c>
      <c r="I7" s="45" t="s">
        <v>14</v>
      </c>
      <c r="J7" s="45" t="s">
        <v>13</v>
      </c>
      <c r="K7" s="45" t="s">
        <v>12</v>
      </c>
      <c r="L7" s="45" t="s">
        <v>11</v>
      </c>
      <c r="M7" s="45" t="s">
        <v>10</v>
      </c>
      <c r="N7" s="45" t="s">
        <v>9</v>
      </c>
      <c r="O7" s="45" t="s">
        <v>8</v>
      </c>
      <c r="P7" s="46" t="s">
        <v>7</v>
      </c>
    </row>
    <row r="8" spans="1:247" s="33" customFormat="1" ht="12.75" customHeight="1" x14ac:dyDescent="0.15">
      <c r="A8" s="143" t="s">
        <v>29</v>
      </c>
      <c r="B8" s="48" t="s">
        <v>30</v>
      </c>
      <c r="C8" s="49"/>
      <c r="D8" s="50">
        <f>SUM(E8:P8)</f>
        <v>6250</v>
      </c>
      <c r="E8" s="51">
        <f>+[1]HBO!$C$102</f>
        <v>556</v>
      </c>
      <c r="F8" s="52">
        <f>+[2]HBO!$C$102</f>
        <v>365</v>
      </c>
      <c r="G8" s="53">
        <f>+[3]HBO!$C$102</f>
        <v>481</v>
      </c>
      <c r="H8" s="52">
        <f>+[4]HBO!$C$102</f>
        <v>579</v>
      </c>
      <c r="I8" s="52">
        <f>+[5]HBO!$C$102</f>
        <v>577</v>
      </c>
      <c r="J8" s="53">
        <f>+[6]HBO!$C$102</f>
        <v>400</v>
      </c>
      <c r="K8" s="52">
        <f>+[7]HBO!$C$102</f>
        <v>501</v>
      </c>
      <c r="L8" s="52">
        <f>+[8]HBO!$C$102</f>
        <v>512</v>
      </c>
      <c r="M8" s="52">
        <f>+[9]HBO!$C$102</f>
        <v>545</v>
      </c>
      <c r="N8" s="52">
        <f>+[10]HBO!$C$102</f>
        <v>573</v>
      </c>
      <c r="O8" s="52">
        <f>+[11]HBO!$C$102</f>
        <v>552</v>
      </c>
      <c r="P8" s="54">
        <f>+[12]HBO!$C$102</f>
        <v>609</v>
      </c>
    </row>
    <row r="9" spans="1:247" s="33" customFormat="1" ht="12.75" customHeight="1" x14ac:dyDescent="0.15">
      <c r="A9" s="144"/>
      <c r="B9" s="55" t="s">
        <v>31</v>
      </c>
      <c r="C9" s="56"/>
      <c r="D9" s="57">
        <f t="shared" ref="D9:D56" si="0">SUM(E9:P9)</f>
        <v>1136</v>
      </c>
      <c r="E9" s="58">
        <f t="shared" ref="E9:L9" si="1">SUM(E10:E19)</f>
        <v>110</v>
      </c>
      <c r="F9" s="59">
        <f t="shared" si="1"/>
        <v>44</v>
      </c>
      <c r="G9" s="60">
        <f t="shared" si="1"/>
        <v>116</v>
      </c>
      <c r="H9" s="59">
        <f t="shared" si="1"/>
        <v>123</v>
      </c>
      <c r="I9" s="59">
        <f t="shared" si="1"/>
        <v>109</v>
      </c>
      <c r="J9" s="60">
        <f t="shared" si="1"/>
        <v>108</v>
      </c>
      <c r="K9" s="59">
        <f t="shared" si="1"/>
        <v>96</v>
      </c>
      <c r="L9" s="59">
        <f t="shared" si="1"/>
        <v>96</v>
      </c>
      <c r="M9" s="59">
        <f>SUM(M10:M19)</f>
        <v>89</v>
      </c>
      <c r="N9" s="59">
        <f>SUM(N10:N19)</f>
        <v>113</v>
      </c>
      <c r="O9" s="59">
        <f>SUM(O10:O19)</f>
        <v>54</v>
      </c>
      <c r="P9" s="61">
        <f>SUM(P10:P19)</f>
        <v>78</v>
      </c>
    </row>
    <row r="10" spans="1:247" s="33" customFormat="1" ht="12.75" customHeight="1" x14ac:dyDescent="0.15">
      <c r="A10" s="144"/>
      <c r="B10" s="62"/>
      <c r="C10" s="63" t="s">
        <v>32</v>
      </c>
      <c r="D10" s="64">
        <f t="shared" si="0"/>
        <v>155</v>
      </c>
      <c r="E10" s="58">
        <f>+[13]PJAUREGUI!$C$46</f>
        <v>16</v>
      </c>
      <c r="F10" s="59">
        <f>+[14]PJAUREGUI!$C$46</f>
        <v>14</v>
      </c>
      <c r="G10" s="60">
        <f>+[15]PJAUREGUI!$C$46</f>
        <v>17</v>
      </c>
      <c r="H10" s="59">
        <f>+[16]PJAUREGUI!$C$46</f>
        <v>6</v>
      </c>
      <c r="I10" s="59">
        <f>+[17]PJAUREGUI!$C$46</f>
        <v>11</v>
      </c>
      <c r="J10" s="60">
        <f>+[18]PJAUREGUI!$C$46</f>
        <v>12</v>
      </c>
      <c r="K10" s="59">
        <f>+[19]PJAUREGUI!$C$46</f>
        <v>14</v>
      </c>
      <c r="L10" s="59">
        <f>+[20]PJAUREGUI!$C$46</f>
        <v>13</v>
      </c>
      <c r="M10" s="59">
        <f>+[21]PJAUREGUI!$C$46</f>
        <v>10</v>
      </c>
      <c r="N10" s="59">
        <f>+[22]PJAUREGUI!$C$46</f>
        <v>18</v>
      </c>
      <c r="O10" s="59">
        <f>+[23]PJAUREGUI!$C$46</f>
        <v>8</v>
      </c>
      <c r="P10" s="61">
        <f>+[24]PJAUREGUI!$C$46</f>
        <v>16</v>
      </c>
    </row>
    <row r="11" spans="1:247" s="33" customFormat="1" ht="12.75" customHeight="1" x14ac:dyDescent="0.15">
      <c r="A11" s="144"/>
      <c r="B11" s="62"/>
      <c r="C11" s="63" t="s">
        <v>33</v>
      </c>
      <c r="D11" s="64">
        <f t="shared" si="0"/>
        <v>355</v>
      </c>
      <c r="E11" s="58">
        <f>+[13]MLOPETEGUI!$C$46</f>
        <v>29</v>
      </c>
      <c r="F11" s="59">
        <f>+[14]MLOPETEGUI!$C$46</f>
        <v>21</v>
      </c>
      <c r="G11" s="60">
        <f>+[15]MLOPETEGUI!$C$46</f>
        <v>26</v>
      </c>
      <c r="H11" s="59">
        <f>+[16]MLOPETEGUI!$C$46</f>
        <v>44</v>
      </c>
      <c r="I11" s="59">
        <f>+[17]MLOPETEGUI!$C$46</f>
        <v>40</v>
      </c>
      <c r="J11" s="60">
        <f>+[18]MLOPETEGUI!$C$46</f>
        <v>31</v>
      </c>
      <c r="K11" s="59">
        <f>+[19]MLOPETEGUI!$C$46</f>
        <v>30</v>
      </c>
      <c r="L11" s="59">
        <f>+[20]MLOPETEGUI!$C$46</f>
        <v>32</v>
      </c>
      <c r="M11" s="59">
        <f>+[21]MLOPETEGUI!$C$46</f>
        <v>31</v>
      </c>
      <c r="N11" s="59">
        <f>+[22]MLOPETEGUI!$C$46</f>
        <v>25</v>
      </c>
      <c r="O11" s="59">
        <f>+[23]MLOPETEGUI!$C$46</f>
        <v>19</v>
      </c>
      <c r="P11" s="61">
        <f>+[24]MLOPETEGUI!$C$46</f>
        <v>27</v>
      </c>
    </row>
    <row r="12" spans="1:247" s="33" customFormat="1" ht="12.75" customHeight="1" x14ac:dyDescent="0.15">
      <c r="A12" s="144"/>
      <c r="B12" s="62"/>
      <c r="C12" s="63" t="s">
        <v>34</v>
      </c>
      <c r="D12" s="64">
        <f t="shared" si="0"/>
        <v>113</v>
      </c>
      <c r="E12" s="58">
        <f>+[13]RALTO!$C$46</f>
        <v>16</v>
      </c>
      <c r="F12" s="59">
        <f>+[14]RALTO!$C$46</f>
        <v>9</v>
      </c>
      <c r="G12" s="60">
        <f>+[15]RALTO!$C$46</f>
        <v>14</v>
      </c>
      <c r="H12" s="59">
        <f>+[16]RALTO!$C$46</f>
        <v>9</v>
      </c>
      <c r="I12" s="59">
        <f>+[17]RALTO!$C$46</f>
        <v>7</v>
      </c>
      <c r="J12" s="60">
        <f>+[18]RALTO!$C$46</f>
        <v>7</v>
      </c>
      <c r="K12" s="59">
        <f>+[19]RALTO!$C$46</f>
        <v>8</v>
      </c>
      <c r="L12" s="59">
        <f>+[20]RALTO!$C$46</f>
        <v>4</v>
      </c>
      <c r="M12" s="59">
        <f>+[21]RALTO!$C$46</f>
        <v>13</v>
      </c>
      <c r="N12" s="59">
        <f>+[22]RALTO!$C$46</f>
        <v>9</v>
      </c>
      <c r="O12" s="59">
        <f>+[23]RALTO!$C$46</f>
        <v>7</v>
      </c>
      <c r="P12" s="61">
        <f>+[24]RALTO!$C$46</f>
        <v>10</v>
      </c>
    </row>
    <row r="13" spans="1:247" s="33" customFormat="1" ht="12.75" customHeight="1" x14ac:dyDescent="0.15">
      <c r="A13" s="144"/>
      <c r="B13" s="62"/>
      <c r="C13" s="63" t="s">
        <v>35</v>
      </c>
      <c r="D13" s="64">
        <f t="shared" si="0"/>
        <v>374</v>
      </c>
      <c r="E13" s="58">
        <f>+[13]OVEJERIA!$C$46</f>
        <v>33</v>
      </c>
      <c r="F13" s="59">
        <f>+[14]OVEJERIA!$C$46</f>
        <v>0</v>
      </c>
      <c r="G13" s="60">
        <f>+[15]OVEJERIA!$C$46</f>
        <v>43</v>
      </c>
      <c r="H13" s="59">
        <f>+[16]OVEJERIA!$C$46</f>
        <v>45</v>
      </c>
      <c r="I13" s="59">
        <f>+[17]OVEJERIA!$C$46</f>
        <v>32</v>
      </c>
      <c r="J13" s="60">
        <f>+[18]OVEJERIA!$C$46</f>
        <v>46</v>
      </c>
      <c r="K13" s="59">
        <f>+[19]OVEJERIA!$C$46</f>
        <v>36</v>
      </c>
      <c r="L13" s="59">
        <f>+[20]OVEJERIA!$C$46</f>
        <v>34</v>
      </c>
      <c r="M13" s="59">
        <f>+[21]OVEJERIA!$C$46</f>
        <v>26</v>
      </c>
      <c r="N13" s="59">
        <f>+[22]OVEJERIA!$C$46</f>
        <v>46</v>
      </c>
      <c r="O13" s="59">
        <f>+[23]OVEJERIA!$C$46</f>
        <v>14</v>
      </c>
      <c r="P13" s="61">
        <f>+[24]OVEJERIA!$C$46</f>
        <v>19</v>
      </c>
    </row>
    <row r="14" spans="1:247" s="33" customFormat="1" ht="12.75" customHeight="1" x14ac:dyDescent="0.15">
      <c r="A14" s="144"/>
      <c r="B14" s="62"/>
      <c r="C14" s="63" t="s">
        <v>36</v>
      </c>
      <c r="D14" s="64">
        <f t="shared" si="0"/>
        <v>138</v>
      </c>
      <c r="E14" s="58">
        <f>+[13]PALEGRE!$C$46</f>
        <v>16</v>
      </c>
      <c r="F14" s="59">
        <f>+[14]PALEGRE!$C$46</f>
        <v>0</v>
      </c>
      <c r="G14" s="60">
        <f>+[15]PALEGRE!$C$46</f>
        <v>16</v>
      </c>
      <c r="H14" s="59">
        <f>+[16]PALEGRE!$C$46</f>
        <v>19</v>
      </c>
      <c r="I14" s="59">
        <f>+[17]PALEGRE!$C$46</f>
        <v>19</v>
      </c>
      <c r="J14" s="60">
        <f>+[18]PALEGRE!$C$46</f>
        <v>12</v>
      </c>
      <c r="K14" s="59">
        <f>+[19]PALEGRE!$C$46</f>
        <v>8</v>
      </c>
      <c r="L14" s="59">
        <f>+[20]PALEGRE!$C$46</f>
        <v>13</v>
      </c>
      <c r="M14" s="59">
        <f>+[21]PALEGRE!$C$46</f>
        <v>9</v>
      </c>
      <c r="N14" s="59">
        <f>+[22]PALEGRE!$C$46</f>
        <v>14</v>
      </c>
      <c r="O14" s="59">
        <f>+[23]PALEGRE!$C$46</f>
        <v>6</v>
      </c>
      <c r="P14" s="61">
        <f>+[24]PALEGRE!$C$46</f>
        <v>6</v>
      </c>
    </row>
    <row r="15" spans="1:247" s="65" customFormat="1" ht="12.75" customHeight="1" x14ac:dyDescent="0.15">
      <c r="A15" s="144"/>
      <c r="B15" s="62"/>
      <c r="C15" s="63" t="s">
        <v>37</v>
      </c>
      <c r="D15" s="64">
        <f t="shared" si="0"/>
        <v>0</v>
      </c>
      <c r="E15" s="58">
        <f>+[13]Quinto!$C$46</f>
        <v>0</v>
      </c>
      <c r="F15" s="59">
        <f>+[14]Quinto!$C$46</f>
        <v>0</v>
      </c>
      <c r="G15" s="60">
        <f>+[15]Quinto!$C$46</f>
        <v>0</v>
      </c>
      <c r="H15" s="59">
        <f>+[16]Quinto!$C$46</f>
        <v>0</v>
      </c>
      <c r="I15" s="59">
        <f>+[17]Quinto!$C$46</f>
        <v>0</v>
      </c>
      <c r="J15" s="60">
        <f>+[18]Quinto!$C$46</f>
        <v>0</v>
      </c>
      <c r="K15" s="59">
        <f>+[19]Quinto!$C$46</f>
        <v>0</v>
      </c>
      <c r="L15" s="59">
        <f>+[20]Quinto!$C$46</f>
        <v>0</v>
      </c>
      <c r="M15" s="59">
        <f>+[21]Quinto!$C$46</f>
        <v>0</v>
      </c>
      <c r="N15" s="59">
        <f>+[22]Quinto!$C$46</f>
        <v>0</v>
      </c>
      <c r="O15" s="59">
        <f>+[23]Quinto!$C$46</f>
        <v>0</v>
      </c>
      <c r="P15" s="61">
        <f>+[24]Quinto!$C$46</f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</row>
    <row r="16" spans="1:247" s="33" customFormat="1" ht="12.75" customHeight="1" x14ac:dyDescent="0.15">
      <c r="A16" s="144"/>
      <c r="B16" s="66"/>
      <c r="C16" s="63" t="s">
        <v>38</v>
      </c>
      <c r="D16" s="64">
        <f t="shared" si="0"/>
        <v>0</v>
      </c>
      <c r="E16" s="58">
        <f>+[13]Murrinumo!$C$46</f>
        <v>0</v>
      </c>
      <c r="F16" s="59">
        <f>+[14]Murrinumo!$C$46</f>
        <v>0</v>
      </c>
      <c r="G16" s="60">
        <f>+[15]Murrinumo!$C$46</f>
        <v>0</v>
      </c>
      <c r="H16" s="59">
        <f>+[16]Murrinumo!$C$46</f>
        <v>0</v>
      </c>
      <c r="I16" s="59">
        <f>+[17]Murrinumo!$C$46</f>
        <v>0</v>
      </c>
      <c r="J16" s="60">
        <f>+[18]Murrinumo!$C$46</f>
        <v>0</v>
      </c>
      <c r="K16" s="59">
        <f>+[19]Murrinumo!$C$46</f>
        <v>0</v>
      </c>
      <c r="L16" s="59">
        <f>+[20]Murrinumo!$C$46</f>
        <v>0</v>
      </c>
      <c r="M16" s="59">
        <f>+[21]Murrinumo!$C$46</f>
        <v>0</v>
      </c>
      <c r="N16" s="59">
        <f>+[22]Murrinumo!$C$46</f>
        <v>0</v>
      </c>
      <c r="O16" s="59">
        <f>+[23]Murrinumo!$C$46</f>
        <v>0</v>
      </c>
      <c r="P16" s="61">
        <f>+[24]Murrinumo!$C$46</f>
        <v>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</row>
    <row r="17" spans="1:247" s="56" customFormat="1" ht="12.75" hidden="1" customHeight="1" x14ac:dyDescent="0.15">
      <c r="A17" s="144"/>
      <c r="B17" s="66"/>
      <c r="C17" s="63" t="s">
        <v>39</v>
      </c>
      <c r="D17" s="67">
        <f t="shared" si="0"/>
        <v>0</v>
      </c>
      <c r="E17" s="58"/>
      <c r="F17" s="59"/>
      <c r="G17" s="60"/>
      <c r="H17" s="59"/>
      <c r="I17" s="59"/>
      <c r="J17" s="60"/>
      <c r="K17" s="59"/>
      <c r="L17" s="59"/>
      <c r="M17" s="59"/>
      <c r="N17" s="59"/>
      <c r="O17" s="59"/>
      <c r="P17" s="61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</row>
    <row r="18" spans="1:247" s="56" customFormat="1" ht="12.75" customHeight="1" x14ac:dyDescent="0.15">
      <c r="A18" s="144"/>
      <c r="B18" s="66"/>
      <c r="C18" s="63" t="s">
        <v>40</v>
      </c>
      <c r="D18" s="64">
        <f t="shared" si="0"/>
        <v>0</v>
      </c>
      <c r="E18" s="58">
        <f>+[13]MRodriguez!$C$46</f>
        <v>0</v>
      </c>
      <c r="F18" s="59">
        <f>+[14]MRodriguez!$C$46</f>
        <v>0</v>
      </c>
      <c r="G18" s="60">
        <f>+[15]MRodriguez!$C$46</f>
        <v>0</v>
      </c>
      <c r="H18" s="59">
        <f>+[16]MRodriguez!$C$46</f>
        <v>0</v>
      </c>
      <c r="I18" s="59">
        <f>+[17]MRodriguez!$C$46</f>
        <v>0</v>
      </c>
      <c r="J18" s="60">
        <f>+[18]MRodriguez!$C$46</f>
        <v>0</v>
      </c>
      <c r="K18" s="59">
        <f>+[19]MRodriguez!$C$46</f>
        <v>0</v>
      </c>
      <c r="L18" s="59">
        <f>+[20]MRodriguez!$C$46</f>
        <v>0</v>
      </c>
      <c r="M18" s="59">
        <f>+[21]MRodriguez!$C$46</f>
        <v>0</v>
      </c>
      <c r="N18" s="59">
        <f>+[22]MRodriguez!$C$46</f>
        <v>0</v>
      </c>
      <c r="O18" s="59">
        <f>+[23]MRodriguez!$C$46</f>
        <v>0</v>
      </c>
      <c r="P18" s="61">
        <f>+[24]MRodriguez!$C$46</f>
        <v>0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</row>
    <row r="19" spans="1:247" s="33" customFormat="1" ht="12.75" customHeight="1" x14ac:dyDescent="0.15">
      <c r="A19" s="144"/>
      <c r="B19" s="62"/>
      <c r="C19" s="63" t="s">
        <v>41</v>
      </c>
      <c r="D19" s="64">
        <f t="shared" si="0"/>
        <v>1</v>
      </c>
      <c r="E19" s="58">
        <f>+'[13]TOTAL-POSTAS'!$C$46</f>
        <v>0</v>
      </c>
      <c r="F19" s="59">
        <f>+'[14]TOTAL-POSTAS'!$C$46</f>
        <v>0</v>
      </c>
      <c r="G19" s="60">
        <f>+'[15]TOTAL-POSTAS'!$C$46</f>
        <v>0</v>
      </c>
      <c r="H19" s="59">
        <f>+'[16]TOTAL-POSTAS'!$C$46</f>
        <v>0</v>
      </c>
      <c r="I19" s="59">
        <f>+'[17]TOTAL-POSTAS'!$C$46</f>
        <v>0</v>
      </c>
      <c r="J19" s="60">
        <f>+'[18]TOTAL-POSTAS'!$C$46</f>
        <v>0</v>
      </c>
      <c r="K19" s="59">
        <f>+'[19]TOTAL-POSTAS'!$C$46</f>
        <v>0</v>
      </c>
      <c r="L19" s="59">
        <f>+'[20]TOTAL-POSTAS'!$C$46</f>
        <v>0</v>
      </c>
      <c r="M19" s="59">
        <f>+'[21]TOTAL-POSTAS'!$C$46</f>
        <v>0</v>
      </c>
      <c r="N19" s="59">
        <f>+'[22]TOTAL-POSTAS'!$C$46</f>
        <v>1</v>
      </c>
      <c r="O19" s="59">
        <f>+'[23]TOTAL-POSTAS'!$C$46</f>
        <v>0</v>
      </c>
      <c r="P19" s="61">
        <f>+'[24]TOTAL-POSTAS'!$C$46</f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</row>
    <row r="20" spans="1:247" s="33" customFormat="1" ht="12.75" customHeight="1" x14ac:dyDescent="0.15">
      <c r="A20" s="144"/>
      <c r="B20" s="68" t="s">
        <v>42</v>
      </c>
      <c r="C20" s="63"/>
      <c r="D20" s="64">
        <f t="shared" si="0"/>
        <v>0</v>
      </c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61"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</row>
    <row r="21" spans="1:247" s="33" customFormat="1" ht="12.75" customHeight="1" x14ac:dyDescent="0.15">
      <c r="A21" s="145"/>
      <c r="B21" s="69" t="s">
        <v>43</v>
      </c>
      <c r="C21" s="70"/>
      <c r="D21" s="71">
        <f t="shared" si="0"/>
        <v>7386</v>
      </c>
      <c r="E21" s="72">
        <f t="shared" ref="E21:L21" si="2">SUM(E9,E8,E20)</f>
        <v>666</v>
      </c>
      <c r="F21" s="73">
        <f t="shared" si="2"/>
        <v>409</v>
      </c>
      <c r="G21" s="74">
        <f t="shared" si="2"/>
        <v>597</v>
      </c>
      <c r="H21" s="73">
        <f t="shared" si="2"/>
        <v>702</v>
      </c>
      <c r="I21" s="73">
        <f t="shared" si="2"/>
        <v>686</v>
      </c>
      <c r="J21" s="74">
        <f t="shared" si="2"/>
        <v>508</v>
      </c>
      <c r="K21" s="73">
        <f t="shared" si="2"/>
        <v>597</v>
      </c>
      <c r="L21" s="73">
        <f t="shared" si="2"/>
        <v>608</v>
      </c>
      <c r="M21" s="73">
        <f>SUM(M9,M8,M20)</f>
        <v>634</v>
      </c>
      <c r="N21" s="73">
        <f>SUM(N9,N8,N20)</f>
        <v>686</v>
      </c>
      <c r="O21" s="73">
        <f>SUM(O9,O8,O20)</f>
        <v>606</v>
      </c>
      <c r="P21" s="75">
        <f>SUM(P9,P8,P20)</f>
        <v>687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</row>
    <row r="22" spans="1:247" s="33" customFormat="1" ht="12.75" customHeight="1" x14ac:dyDescent="0.15">
      <c r="A22" s="132" t="s">
        <v>44</v>
      </c>
      <c r="B22" s="76" t="s">
        <v>20</v>
      </c>
      <c r="C22" s="77"/>
      <c r="D22" s="78">
        <f t="shared" si="0"/>
        <v>176</v>
      </c>
      <c r="E22" s="79">
        <f>+[1]HPU!$C$102</f>
        <v>21</v>
      </c>
      <c r="F22" s="80">
        <f>+[2]HPU!$C$102</f>
        <v>29</v>
      </c>
      <c r="G22" s="81">
        <f>+[3]HPU!$C$102</f>
        <v>10</v>
      </c>
      <c r="H22" s="80">
        <f>+[4]HPU!$C$102</f>
        <v>21</v>
      </c>
      <c r="I22" s="80">
        <f>+[5]HPU!$C$102</f>
        <v>9</v>
      </c>
      <c r="J22" s="81">
        <f>+[6]HPU!$C$102</f>
        <v>14</v>
      </c>
      <c r="K22" s="80">
        <f>+[7]HPU!$C$102</f>
        <v>3</v>
      </c>
      <c r="L22" s="80">
        <f>+[8]HPU!$C$102</f>
        <v>5</v>
      </c>
      <c r="M22" s="80">
        <f>+[9]HPU!$C$102</f>
        <v>7</v>
      </c>
      <c r="N22" s="80">
        <f>+[10]HPU!$C$102</f>
        <v>34</v>
      </c>
      <c r="O22" s="80">
        <f>+[11]HPU!$C$102</f>
        <v>14</v>
      </c>
      <c r="P22" s="82">
        <f>+[12]HPU!$C$102</f>
        <v>9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</row>
    <row r="23" spans="1:247" s="33" customFormat="1" ht="12.75" customHeight="1" x14ac:dyDescent="0.15">
      <c r="A23" s="133"/>
      <c r="B23" s="77" t="s">
        <v>31</v>
      </c>
      <c r="C23" s="83"/>
      <c r="D23" s="57">
        <f t="shared" si="0"/>
        <v>0</v>
      </c>
      <c r="E23" s="58">
        <f t="shared" ref="E23:L23" si="3">SUM(E24:E25)</f>
        <v>0</v>
      </c>
      <c r="F23" s="59">
        <f t="shared" si="3"/>
        <v>0</v>
      </c>
      <c r="G23" s="60">
        <f t="shared" si="3"/>
        <v>0</v>
      </c>
      <c r="H23" s="59">
        <f t="shared" si="3"/>
        <v>0</v>
      </c>
      <c r="I23" s="59">
        <f t="shared" si="3"/>
        <v>0</v>
      </c>
      <c r="J23" s="60">
        <f t="shared" si="3"/>
        <v>0</v>
      </c>
      <c r="K23" s="59">
        <f t="shared" si="3"/>
        <v>0</v>
      </c>
      <c r="L23" s="59">
        <f t="shared" si="3"/>
        <v>0</v>
      </c>
      <c r="M23" s="59">
        <f>SUM(M24:M25)</f>
        <v>0</v>
      </c>
      <c r="N23" s="59">
        <f>SUM(N24:N25)</f>
        <v>0</v>
      </c>
      <c r="O23" s="59">
        <f>SUM(O24:O25)</f>
        <v>0</v>
      </c>
      <c r="P23" s="61">
        <f>SUM(P24:P25)</f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</row>
    <row r="24" spans="1:247" s="65" customFormat="1" ht="12.75" customHeight="1" x14ac:dyDescent="0.15">
      <c r="A24" s="133"/>
      <c r="B24" s="62"/>
      <c r="C24" s="63" t="s">
        <v>45</v>
      </c>
      <c r="D24" s="57">
        <f t="shared" si="0"/>
        <v>0</v>
      </c>
      <c r="E24" s="58">
        <f>+'[13]DSPU-C'!$C$46</f>
        <v>0</v>
      </c>
      <c r="F24" s="59">
        <f>+'[14]DSPU-C'!$C$46</f>
        <v>0</v>
      </c>
      <c r="G24" s="60">
        <f>+'[15]DSPU-C'!$C$46</f>
        <v>0</v>
      </c>
      <c r="H24" s="59">
        <f>+'[16]DSPU-C'!$C$46</f>
        <v>0</v>
      </c>
      <c r="I24" s="59">
        <f>+'[17]DSPU-C'!$C$46</f>
        <v>0</v>
      </c>
      <c r="J24" s="60">
        <f>+'[18]DSPU-C'!$C$46</f>
        <v>0</v>
      </c>
      <c r="K24" s="59">
        <f>+'[19]DSPU-C'!$C$46</f>
        <v>0</v>
      </c>
      <c r="L24" s="59">
        <f>+'[20]DSPU-C'!$C$46</f>
        <v>0</v>
      </c>
      <c r="M24" s="59">
        <f>+'[21]DSPU-C'!$C$46</f>
        <v>0</v>
      </c>
      <c r="N24" s="59">
        <f>+'[22]DSPU-C'!$C$46</f>
        <v>0</v>
      </c>
      <c r="O24" s="59">
        <f>+'[23]DSPU-C'!$C$46</f>
        <v>0</v>
      </c>
      <c r="P24" s="61">
        <f>+'[24]DSPU-C'!$C$46</f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</row>
    <row r="25" spans="1:247" s="65" customFormat="1" ht="12.75" customHeight="1" x14ac:dyDescent="0.15">
      <c r="A25" s="133"/>
      <c r="B25" s="48"/>
      <c r="C25" s="84" t="s">
        <v>46</v>
      </c>
      <c r="D25" s="57">
        <f t="shared" si="0"/>
        <v>0</v>
      </c>
      <c r="E25" s="58">
        <f>+'[13]DSPU-P'!$C$46</f>
        <v>0</v>
      </c>
      <c r="F25" s="59">
        <f>+'[14]DSPU-P'!$C$46</f>
        <v>0</v>
      </c>
      <c r="G25" s="60">
        <f>+'[15]DSPU-P'!$C$46</f>
        <v>0</v>
      </c>
      <c r="H25" s="59">
        <f>+'[16]DSPU-P'!$C$46</f>
        <v>0</v>
      </c>
      <c r="I25" s="59">
        <f>+'[17]DSPU-P'!$C$46</f>
        <v>0</v>
      </c>
      <c r="J25" s="60">
        <f>+'[18]DSPU-P'!$C$46</f>
        <v>0</v>
      </c>
      <c r="K25" s="59">
        <f>+'[19]DSPU-P'!$C$46</f>
        <v>0</v>
      </c>
      <c r="L25" s="59">
        <f>+'[20]DSPU-P'!$C$46</f>
        <v>0</v>
      </c>
      <c r="M25" s="59">
        <f>+'[21]DSPU-P'!$C$46</f>
        <v>0</v>
      </c>
      <c r="N25" s="59">
        <f>+'[22]DSPU-P'!$C$46</f>
        <v>0</v>
      </c>
      <c r="O25" s="59">
        <f>+'[23]DSPU-P'!$C$46</f>
        <v>0</v>
      </c>
      <c r="P25" s="61">
        <f>+'[24]DSPU-P'!$C$46</f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</row>
    <row r="26" spans="1:247" s="65" customFormat="1" ht="12.75" customHeight="1" x14ac:dyDescent="0.15">
      <c r="A26" s="134"/>
      <c r="B26" s="85" t="s">
        <v>47</v>
      </c>
      <c r="C26" s="86"/>
      <c r="D26" s="71">
        <f t="shared" si="0"/>
        <v>176</v>
      </c>
      <c r="E26" s="72">
        <f t="shared" ref="E26:L26" si="4">SUM(E23,E22)</f>
        <v>21</v>
      </c>
      <c r="F26" s="73">
        <f t="shared" si="4"/>
        <v>29</v>
      </c>
      <c r="G26" s="74">
        <f t="shared" si="4"/>
        <v>10</v>
      </c>
      <c r="H26" s="73">
        <f t="shared" si="4"/>
        <v>21</v>
      </c>
      <c r="I26" s="73">
        <f t="shared" si="4"/>
        <v>9</v>
      </c>
      <c r="J26" s="74">
        <f t="shared" si="4"/>
        <v>14</v>
      </c>
      <c r="K26" s="73">
        <f t="shared" si="4"/>
        <v>3</v>
      </c>
      <c r="L26" s="73">
        <f t="shared" si="4"/>
        <v>5</v>
      </c>
      <c r="M26" s="73">
        <f>SUM(M23,M22)</f>
        <v>7</v>
      </c>
      <c r="N26" s="73">
        <f>SUM(N23,N22)</f>
        <v>34</v>
      </c>
      <c r="O26" s="73">
        <f>SUM(O23,O22)</f>
        <v>14</v>
      </c>
      <c r="P26" s="75">
        <f>SUM(P23,P22)</f>
        <v>9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</row>
    <row r="27" spans="1:247" s="33" customFormat="1" ht="12.75" customHeight="1" x14ac:dyDescent="0.15">
      <c r="A27" s="132" t="s">
        <v>48</v>
      </c>
      <c r="B27" s="77" t="s">
        <v>31</v>
      </c>
      <c r="C27" s="83"/>
      <c r="D27" s="87">
        <f t="shared" si="0"/>
        <v>97</v>
      </c>
      <c r="E27" s="88">
        <f t="shared" ref="E27:L27" si="5">SUM(E28:E30)</f>
        <v>16</v>
      </c>
      <c r="F27" s="89">
        <f t="shared" si="5"/>
        <v>14</v>
      </c>
      <c r="G27" s="90">
        <f t="shared" si="5"/>
        <v>19</v>
      </c>
      <c r="H27" s="89">
        <f t="shared" si="5"/>
        <v>16</v>
      </c>
      <c r="I27" s="89">
        <f t="shared" si="5"/>
        <v>5</v>
      </c>
      <c r="J27" s="90">
        <f t="shared" si="5"/>
        <v>6</v>
      </c>
      <c r="K27" s="89">
        <f t="shared" si="5"/>
        <v>0</v>
      </c>
      <c r="L27" s="89">
        <f t="shared" si="5"/>
        <v>3</v>
      </c>
      <c r="M27" s="89">
        <f>SUM(M28:M30)</f>
        <v>9</v>
      </c>
      <c r="N27" s="89">
        <f>SUM(N28:N30)</f>
        <v>3</v>
      </c>
      <c r="O27" s="89">
        <f>SUM(O28:O30)</f>
        <v>6</v>
      </c>
      <c r="P27" s="91">
        <f>SUM(P28:P30)</f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</row>
    <row r="28" spans="1:247" s="33" customFormat="1" ht="12.75" customHeight="1" x14ac:dyDescent="0.15">
      <c r="A28" s="133"/>
      <c r="B28" s="62"/>
      <c r="C28" s="63" t="s">
        <v>49</v>
      </c>
      <c r="D28" s="64">
        <f t="shared" si="0"/>
        <v>97</v>
      </c>
      <c r="E28" s="58">
        <f>+'[13]DSPUYE-C'!$C$46</f>
        <v>16</v>
      </c>
      <c r="F28" s="59">
        <f>+'[14]DSPUYE-C'!$C$46</f>
        <v>14</v>
      </c>
      <c r="G28" s="60">
        <f>+'[15]DSPUYE-C'!$C$46</f>
        <v>19</v>
      </c>
      <c r="H28" s="59">
        <f>+'[16]DSPUYE-C'!$C$46</f>
        <v>16</v>
      </c>
      <c r="I28" s="59">
        <f>+'[17]DSPUYE-C'!$C$46</f>
        <v>5</v>
      </c>
      <c r="J28" s="60">
        <f>+'[18]DSPUYE-C'!$C$46</f>
        <v>6</v>
      </c>
      <c r="K28" s="59">
        <f>+'[19]DSPUYE-C'!$C$46</f>
        <v>0</v>
      </c>
      <c r="L28" s="59">
        <f>+'[20]DSPUYE-C'!$C$46</f>
        <v>3</v>
      </c>
      <c r="M28" s="59">
        <f>+'[21]DSPUYE-C'!$C$46</f>
        <v>9</v>
      </c>
      <c r="N28" s="59">
        <f>+'[22]DSPUYE-C'!$C$46</f>
        <v>3</v>
      </c>
      <c r="O28" s="59">
        <f>+'[23]DSPUYE-C'!$C$46</f>
        <v>6</v>
      </c>
      <c r="P28" s="61">
        <f>+'[24]DSPUYE-C'!$C$46</f>
        <v>0</v>
      </c>
    </row>
    <row r="29" spans="1:247" s="33" customFormat="1" ht="12.75" customHeight="1" x14ac:dyDescent="0.15">
      <c r="A29" s="133"/>
      <c r="B29" s="62"/>
      <c r="C29" s="63" t="s">
        <v>50</v>
      </c>
      <c r="D29" s="64">
        <f t="shared" si="0"/>
        <v>0</v>
      </c>
      <c r="E29" s="58">
        <f>+'[13]CECOF-EL ENCANTO'!$C$46</f>
        <v>0</v>
      </c>
      <c r="F29" s="59">
        <f>+'[14]CECOF-EL ENCANTO'!$C$46</f>
        <v>0</v>
      </c>
      <c r="G29" s="60">
        <f>+'[15]CECOF-EL ENCANTO'!$C$46</f>
        <v>0</v>
      </c>
      <c r="H29" s="59">
        <f>+'[16]CECOF-EL ENCANTO'!$C$46</f>
        <v>0</v>
      </c>
      <c r="I29" s="59">
        <f>+'[17]CECOF-EL ENCANTO'!$C$46</f>
        <v>0</v>
      </c>
      <c r="J29" s="60">
        <f>+'[18]CECOF-EL ENCANTO'!$C$46</f>
        <v>0</v>
      </c>
      <c r="K29" s="59">
        <f>+'[19]CECOF-EL ENCANTO'!$C$46</f>
        <v>0</v>
      </c>
      <c r="L29" s="59">
        <f>+'[20]CECOF-EL ENCANTO'!$C$46</f>
        <v>0</v>
      </c>
      <c r="M29" s="59">
        <f>+'[21]CECOF-EL ENCANTO'!$C$46</f>
        <v>0</v>
      </c>
      <c r="N29" s="59">
        <f>+'[22]CECOF-EL ENCANTO'!$C$46</f>
        <v>0</v>
      </c>
      <c r="O29" s="59">
        <f>+'[23]CECOF-EL ENCANTO'!$C$46</f>
        <v>0</v>
      </c>
      <c r="P29" s="61">
        <f>+'[24]CECOF-EL ENCANTO'!$C$46</f>
        <v>0</v>
      </c>
    </row>
    <row r="30" spans="1:247" s="33" customFormat="1" ht="12.75" customHeight="1" x14ac:dyDescent="0.15">
      <c r="A30" s="133"/>
      <c r="B30" s="48"/>
      <c r="C30" s="84" t="s">
        <v>51</v>
      </c>
      <c r="D30" s="92">
        <f t="shared" si="0"/>
        <v>0</v>
      </c>
      <c r="E30" s="93">
        <f>+'[13]DSPUYE-P'!$C$46</f>
        <v>0</v>
      </c>
      <c r="F30" s="94">
        <f>+'[14]DSPUYE-P'!$C$46</f>
        <v>0</v>
      </c>
      <c r="G30" s="95">
        <f>+'[15]DSPUYE-P'!$C$46</f>
        <v>0</v>
      </c>
      <c r="H30" s="94">
        <f>+'[16]DSPUYE-P'!$C$46</f>
        <v>0</v>
      </c>
      <c r="I30" s="94">
        <f>+'[17]DSPUYE-P'!$C$46</f>
        <v>0</v>
      </c>
      <c r="J30" s="95">
        <f>+'[18]DSPUYE-P'!$C$46</f>
        <v>0</v>
      </c>
      <c r="K30" s="94">
        <f>+'[19]DSPUYE-P'!$C$46</f>
        <v>0</v>
      </c>
      <c r="L30" s="94">
        <f>+'[20]DSPUYE-P'!$C$46</f>
        <v>0</v>
      </c>
      <c r="M30" s="94">
        <f>+'[21]DSPUYE-P'!$C$46</f>
        <v>0</v>
      </c>
      <c r="N30" s="94">
        <f>+'[22]DSPUYE-P'!$C$46</f>
        <v>0</v>
      </c>
      <c r="O30" s="94">
        <f>+'[23]DSPUYE-P'!$C$46</f>
        <v>0</v>
      </c>
      <c r="P30" s="96">
        <f>+'[24]DSPUYE-P'!$C$46</f>
        <v>0</v>
      </c>
    </row>
    <row r="31" spans="1:247" s="33" customFormat="1" ht="12.75" customHeight="1" x14ac:dyDescent="0.15">
      <c r="A31" s="134"/>
      <c r="B31" s="97" t="s">
        <v>52</v>
      </c>
      <c r="C31" s="98"/>
      <c r="D31" s="71">
        <f t="shared" si="0"/>
        <v>97</v>
      </c>
      <c r="E31" s="72">
        <f t="shared" ref="E31:L31" si="6">SUM(E27)</f>
        <v>16</v>
      </c>
      <c r="F31" s="73">
        <f t="shared" si="6"/>
        <v>14</v>
      </c>
      <c r="G31" s="74">
        <f t="shared" si="6"/>
        <v>19</v>
      </c>
      <c r="H31" s="73">
        <f t="shared" si="6"/>
        <v>16</v>
      </c>
      <c r="I31" s="73">
        <f t="shared" si="6"/>
        <v>5</v>
      </c>
      <c r="J31" s="74">
        <f t="shared" si="6"/>
        <v>6</v>
      </c>
      <c r="K31" s="73">
        <f t="shared" si="6"/>
        <v>0</v>
      </c>
      <c r="L31" s="73">
        <f t="shared" si="6"/>
        <v>3</v>
      </c>
      <c r="M31" s="73">
        <f>SUM(M27)</f>
        <v>9</v>
      </c>
      <c r="N31" s="73">
        <f>SUM(N27)</f>
        <v>3</v>
      </c>
      <c r="O31" s="73">
        <f>SUM(O27)</f>
        <v>6</v>
      </c>
      <c r="P31" s="75">
        <f>SUM(P27)</f>
        <v>0</v>
      </c>
    </row>
    <row r="32" spans="1:247" s="33" customFormat="1" ht="12.75" customHeight="1" x14ac:dyDescent="0.15">
      <c r="A32" s="132" t="s">
        <v>53</v>
      </c>
      <c r="B32" s="99" t="s">
        <v>54</v>
      </c>
      <c r="C32" s="83"/>
      <c r="D32" s="100">
        <f t="shared" si="0"/>
        <v>160</v>
      </c>
      <c r="E32" s="101">
        <f>+[1]HRN!$C$102</f>
        <v>16</v>
      </c>
      <c r="F32" s="102">
        <f>+[2]HRN!$C$102</f>
        <v>17</v>
      </c>
      <c r="G32" s="103">
        <f>+[3]HRN!$C$102</f>
        <v>15</v>
      </c>
      <c r="H32" s="102">
        <f>+[4]HRN!$C$102</f>
        <v>13</v>
      </c>
      <c r="I32" s="102">
        <f>+[5]HRN!$C$102</f>
        <v>13</v>
      </c>
      <c r="J32" s="103">
        <f>+[6]HRN!$C$102</f>
        <v>7</v>
      </c>
      <c r="K32" s="102">
        <f>+[7]HRN!$C$102</f>
        <v>8</v>
      </c>
      <c r="L32" s="102">
        <f>+[8]HRN!$C$102</f>
        <v>6</v>
      </c>
      <c r="M32" s="102">
        <f>+[9]HRN!$C$102</f>
        <v>15</v>
      </c>
      <c r="N32" s="102">
        <f>+[10]HRN!$C$102</f>
        <v>16</v>
      </c>
      <c r="O32" s="102">
        <f>+[11]HRN!$C$102</f>
        <v>16</v>
      </c>
      <c r="P32" s="104">
        <f>+[12]HRN!$C$102</f>
        <v>18</v>
      </c>
    </row>
    <row r="33" spans="1:16" s="33" customFormat="1" ht="12.75" customHeight="1" x14ac:dyDescent="0.15">
      <c r="A33" s="133"/>
      <c r="B33" s="77" t="s">
        <v>31</v>
      </c>
      <c r="C33" s="83"/>
      <c r="D33" s="57">
        <f t="shared" si="0"/>
        <v>0</v>
      </c>
      <c r="E33" s="58">
        <f t="shared" ref="E33:L33" si="7">SUM(E34:E36)</f>
        <v>0</v>
      </c>
      <c r="F33" s="59">
        <f t="shared" si="7"/>
        <v>0</v>
      </c>
      <c r="G33" s="60">
        <f t="shared" si="7"/>
        <v>0</v>
      </c>
      <c r="H33" s="59">
        <f t="shared" si="7"/>
        <v>0</v>
      </c>
      <c r="I33" s="59">
        <f t="shared" si="7"/>
        <v>0</v>
      </c>
      <c r="J33" s="60">
        <f t="shared" si="7"/>
        <v>0</v>
      </c>
      <c r="K33" s="59">
        <f t="shared" si="7"/>
        <v>0</v>
      </c>
      <c r="L33" s="59">
        <f t="shared" si="7"/>
        <v>0</v>
      </c>
      <c r="M33" s="59">
        <f>SUM(M34:M36)</f>
        <v>0</v>
      </c>
      <c r="N33" s="59">
        <f>SUM(N34:N36)</f>
        <v>0</v>
      </c>
      <c r="O33" s="59">
        <f>SUM(O34:O36)</f>
        <v>0</v>
      </c>
      <c r="P33" s="61">
        <f>SUM(P34:P36)</f>
        <v>0</v>
      </c>
    </row>
    <row r="34" spans="1:16" s="33" customFormat="1" ht="12.75" customHeight="1" x14ac:dyDescent="0.15">
      <c r="A34" s="133"/>
      <c r="B34" s="105"/>
      <c r="C34" s="63" t="s">
        <v>55</v>
      </c>
      <c r="D34" s="57">
        <f t="shared" si="0"/>
        <v>0</v>
      </c>
      <c r="E34" s="58">
        <f>+'[13]CESFAM-RN'!$C$46</f>
        <v>0</v>
      </c>
      <c r="F34" s="59">
        <f>+'[14]CESFAM-RN'!$C$46</f>
        <v>0</v>
      </c>
      <c r="G34" s="60">
        <f>+'[15]CESFAM-RN'!$C$46</f>
        <v>0</v>
      </c>
      <c r="H34" s="59">
        <f>+'[16]CESFAM-RN'!$C$46</f>
        <v>0</v>
      </c>
      <c r="I34" s="59">
        <f>+'[17]CESFAM-RN'!$C$46</f>
        <v>0</v>
      </c>
      <c r="J34" s="60">
        <f>+'[18]CESFAM-RN'!$C$46</f>
        <v>0</v>
      </c>
      <c r="K34" s="59">
        <f>+'[19]CESFAM-RN'!$C$46</f>
        <v>0</v>
      </c>
      <c r="L34" s="59">
        <f>+'[20]CESFAM-RN'!$C$46</f>
        <v>0</v>
      </c>
      <c r="M34" s="59">
        <f>+'[21]CESFAM-RN'!$C$46</f>
        <v>0</v>
      </c>
      <c r="N34" s="59">
        <f>+'[22]CESFAM-RN'!$C$46</f>
        <v>0</v>
      </c>
      <c r="O34" s="59">
        <f>+'[23]CESFAM-RN'!$C$46</f>
        <v>0</v>
      </c>
      <c r="P34" s="61">
        <f>+'[24]CESFAM-RN'!$C$46</f>
        <v>0</v>
      </c>
    </row>
    <row r="35" spans="1:16" s="106" customFormat="1" ht="12.75" customHeight="1" x14ac:dyDescent="0.15">
      <c r="A35" s="133"/>
      <c r="B35" s="105"/>
      <c r="C35" s="63" t="s">
        <v>56</v>
      </c>
      <c r="D35" s="57">
        <f t="shared" si="0"/>
        <v>0</v>
      </c>
      <c r="E35" s="58">
        <f>+'[13]CECOF-RIO NEGRO'!$C$46</f>
        <v>0</v>
      </c>
      <c r="F35" s="59">
        <f>+'[14]CECOF-RIO NEGRO'!$C$46</f>
        <v>0</v>
      </c>
      <c r="G35" s="60">
        <f>+'[15]CECOF-RIO NEGRO'!$C$46</f>
        <v>0</v>
      </c>
      <c r="H35" s="59">
        <f>+'[16]CECOF-RIO NEGRO'!$C$46</f>
        <v>0</v>
      </c>
      <c r="I35" s="59">
        <f>+'[17]CECOF-RIO NEGRO'!$C$46</f>
        <v>0</v>
      </c>
      <c r="J35" s="60">
        <f>+'[18]CECOF-RIO NEGRO'!$C$46</f>
        <v>0</v>
      </c>
      <c r="K35" s="59">
        <f>+'[19]CECOF-RIO NEGRO'!$C$46</f>
        <v>0</v>
      </c>
      <c r="L35" s="59">
        <f>+'[20]CECOF-RIO NEGRO'!$C$46</f>
        <v>0</v>
      </c>
      <c r="M35" s="59">
        <f>+'[21]CECOF-RIO NEGRO'!$C$46</f>
        <v>0</v>
      </c>
      <c r="N35" s="59">
        <f>+'[22]CECOF-RIO NEGRO'!$C$46</f>
        <v>0</v>
      </c>
      <c r="O35" s="59">
        <f>+'[23]CECOF-RIO NEGRO'!$C$46</f>
        <v>0</v>
      </c>
      <c r="P35" s="61">
        <f>+'[24]CECOF-RIO NEGRO'!$C$46</f>
        <v>0</v>
      </c>
    </row>
    <row r="36" spans="1:16" s="106" customFormat="1" ht="12.75" customHeight="1" x14ac:dyDescent="0.15">
      <c r="A36" s="133"/>
      <c r="B36" s="107"/>
      <c r="C36" s="84" t="s">
        <v>57</v>
      </c>
      <c r="D36" s="57">
        <f t="shared" si="0"/>
        <v>0</v>
      </c>
      <c r="E36" s="58">
        <f>+'[13]PSR-HUILMA'!$C$46</f>
        <v>0</v>
      </c>
      <c r="F36" s="59">
        <f>+'[14]PSR-HUILMA'!$C$46</f>
        <v>0</v>
      </c>
      <c r="G36" s="60">
        <f>+'[15]PSR-HUILMA'!$C$46</f>
        <v>0</v>
      </c>
      <c r="H36" s="59">
        <f>+'[16]PSR-HUILMA'!$C$46</f>
        <v>0</v>
      </c>
      <c r="I36" s="59">
        <f>+'[17]PSR-HUILMA'!$C$46</f>
        <v>0</v>
      </c>
      <c r="J36" s="60">
        <f>+'[18]PSR-HUILMA'!$C$46</f>
        <v>0</v>
      </c>
      <c r="K36" s="59">
        <f>+'[19]PSR-HUILMA'!$C$46</f>
        <v>0</v>
      </c>
      <c r="L36" s="59">
        <f>+'[20]PSR-HUILMA'!$C$46</f>
        <v>0</v>
      </c>
      <c r="M36" s="59">
        <f>+'[21]PSR-HUILMA'!$C$46</f>
        <v>0</v>
      </c>
      <c r="N36" s="59">
        <f>+'[22]PSR-HUILMA'!$C$46</f>
        <v>0</v>
      </c>
      <c r="O36" s="59">
        <f>+'[23]PSR-HUILMA'!$C$46</f>
        <v>0</v>
      </c>
      <c r="P36" s="61">
        <f>+'[24]PSR-HUILMA'!$C$46</f>
        <v>0</v>
      </c>
    </row>
    <row r="37" spans="1:16" s="106" customFormat="1" ht="12.75" customHeight="1" x14ac:dyDescent="0.15">
      <c r="A37" s="134"/>
      <c r="B37" s="97" t="s">
        <v>58</v>
      </c>
      <c r="C37" s="98"/>
      <c r="D37" s="71">
        <f t="shared" si="0"/>
        <v>160</v>
      </c>
      <c r="E37" s="72">
        <f t="shared" ref="E37:L37" si="8">SUM(E33,E32)</f>
        <v>16</v>
      </c>
      <c r="F37" s="73">
        <f t="shared" si="8"/>
        <v>17</v>
      </c>
      <c r="G37" s="74">
        <f t="shared" si="8"/>
        <v>15</v>
      </c>
      <c r="H37" s="73">
        <f t="shared" si="8"/>
        <v>13</v>
      </c>
      <c r="I37" s="73">
        <f t="shared" si="8"/>
        <v>13</v>
      </c>
      <c r="J37" s="74">
        <f t="shared" si="8"/>
        <v>7</v>
      </c>
      <c r="K37" s="73">
        <f t="shared" si="8"/>
        <v>8</v>
      </c>
      <c r="L37" s="73">
        <f t="shared" si="8"/>
        <v>6</v>
      </c>
      <c r="M37" s="73">
        <f>SUM(M33,M32)</f>
        <v>15</v>
      </c>
      <c r="N37" s="73">
        <f>SUM(N33,N32)</f>
        <v>16</v>
      </c>
      <c r="O37" s="73">
        <f>SUM(O33,O32)</f>
        <v>16</v>
      </c>
      <c r="P37" s="75">
        <f>SUM(P33,P32)</f>
        <v>18</v>
      </c>
    </row>
    <row r="38" spans="1:16" s="33" customFormat="1" ht="12.75" customHeight="1" x14ac:dyDescent="0.15">
      <c r="A38" s="135" t="s">
        <v>59</v>
      </c>
      <c r="B38" s="99" t="s">
        <v>60</v>
      </c>
      <c r="C38" s="83"/>
      <c r="D38" s="108">
        <f t="shared" si="0"/>
        <v>126</v>
      </c>
      <c r="E38" s="101">
        <f>+[1]HPO!$C$102</f>
        <v>12</v>
      </c>
      <c r="F38" s="102">
        <f>+[2]HPO!$C$102</f>
        <v>22</v>
      </c>
      <c r="G38" s="103">
        <f>+[3]HPO!$C$102</f>
        <v>13</v>
      </c>
      <c r="H38" s="102">
        <f>+[4]HPO!$C$102</f>
        <v>17</v>
      </c>
      <c r="I38" s="102">
        <f>+[5]HPO!$C$102</f>
        <v>11</v>
      </c>
      <c r="J38" s="103">
        <f>+[6]HPO!$C$102</f>
        <v>6</v>
      </c>
      <c r="K38" s="102">
        <f>+[7]HPO!$C$102</f>
        <v>3</v>
      </c>
      <c r="L38" s="102">
        <f>+[8]HPO!$C$102</f>
        <v>9</v>
      </c>
      <c r="M38" s="102">
        <f>+[9]HPO!$C$102</f>
        <v>7</v>
      </c>
      <c r="N38" s="102">
        <f>+[10]HPO!$C$102</f>
        <v>8</v>
      </c>
      <c r="O38" s="102">
        <f>+[11]HPO!$C$102</f>
        <v>11</v>
      </c>
      <c r="P38" s="104">
        <f>+[12]HPO!$C$102</f>
        <v>7</v>
      </c>
    </row>
    <row r="39" spans="1:16" s="33" customFormat="1" ht="12.75" customHeight="1" x14ac:dyDescent="0.15">
      <c r="A39" s="136"/>
      <c r="B39" s="77" t="s">
        <v>31</v>
      </c>
      <c r="C39" s="83"/>
      <c r="D39" s="87">
        <f t="shared" si="0"/>
        <v>6</v>
      </c>
      <c r="E39" s="88">
        <f>+E40</f>
        <v>3</v>
      </c>
      <c r="F39" s="89">
        <f t="shared" ref="F39:P39" si="9">+F40</f>
        <v>2</v>
      </c>
      <c r="G39" s="90">
        <f t="shared" si="9"/>
        <v>0</v>
      </c>
      <c r="H39" s="89">
        <f t="shared" si="9"/>
        <v>0</v>
      </c>
      <c r="I39" s="89">
        <f t="shared" si="9"/>
        <v>1</v>
      </c>
      <c r="J39" s="90">
        <f t="shared" si="9"/>
        <v>0</v>
      </c>
      <c r="K39" s="89">
        <f t="shared" si="9"/>
        <v>0</v>
      </c>
      <c r="L39" s="89">
        <f t="shared" si="9"/>
        <v>0</v>
      </c>
      <c r="M39" s="89">
        <f t="shared" si="9"/>
        <v>0</v>
      </c>
      <c r="N39" s="89">
        <f t="shared" si="9"/>
        <v>0</v>
      </c>
      <c r="O39" s="89">
        <f t="shared" si="9"/>
        <v>0</v>
      </c>
      <c r="P39" s="91">
        <f t="shared" si="9"/>
        <v>0</v>
      </c>
    </row>
    <row r="40" spans="1:16" s="33" customFormat="1" ht="12.75" customHeight="1" x14ac:dyDescent="0.15">
      <c r="A40" s="136"/>
      <c r="B40" s="48"/>
      <c r="C40" s="84" t="s">
        <v>61</v>
      </c>
      <c r="D40" s="57">
        <f t="shared" si="0"/>
        <v>6</v>
      </c>
      <c r="E40" s="58">
        <f>+[13]DSPO!$C$46</f>
        <v>3</v>
      </c>
      <c r="F40" s="59">
        <f>+[14]DSPO!$C$46</f>
        <v>2</v>
      </c>
      <c r="G40" s="60">
        <f>+[15]DSPO!$C$46</f>
        <v>0</v>
      </c>
      <c r="H40" s="59">
        <f>+[16]DSPO!$C$46</f>
        <v>0</v>
      </c>
      <c r="I40" s="59">
        <f>+[17]DSPO!$C$46</f>
        <v>1</v>
      </c>
      <c r="J40" s="60">
        <f>+[18]DSPO!$C$46</f>
        <v>0</v>
      </c>
      <c r="K40" s="59">
        <f>+[19]DSPO!$C$46</f>
        <v>0</v>
      </c>
      <c r="L40" s="59">
        <f>+[20]DSPO!$C$46</f>
        <v>0</v>
      </c>
      <c r="M40" s="59">
        <f>+[21]DSPO!$C$46</f>
        <v>0</v>
      </c>
      <c r="N40" s="59">
        <f>+[22]DSPO!$C$46</f>
        <v>0</v>
      </c>
      <c r="O40" s="59">
        <f>+[23]DSPO!$C$46</f>
        <v>0</v>
      </c>
      <c r="P40" s="61">
        <f>+[24]DSPO!$C$46</f>
        <v>0</v>
      </c>
    </row>
    <row r="41" spans="1:16" s="33" customFormat="1" ht="12.75" customHeight="1" x14ac:dyDescent="0.15">
      <c r="A41" s="137"/>
      <c r="B41" s="85" t="s">
        <v>62</v>
      </c>
      <c r="C41" s="86"/>
      <c r="D41" s="71">
        <f t="shared" si="0"/>
        <v>132</v>
      </c>
      <c r="E41" s="72">
        <f t="shared" ref="E41:L41" si="10">+E39+E38</f>
        <v>15</v>
      </c>
      <c r="F41" s="73">
        <f t="shared" si="10"/>
        <v>24</v>
      </c>
      <c r="G41" s="74">
        <f t="shared" si="10"/>
        <v>13</v>
      </c>
      <c r="H41" s="73">
        <f t="shared" si="10"/>
        <v>17</v>
      </c>
      <c r="I41" s="73">
        <f t="shared" si="10"/>
        <v>12</v>
      </c>
      <c r="J41" s="74">
        <f t="shared" si="10"/>
        <v>6</v>
      </c>
      <c r="K41" s="73">
        <f t="shared" si="10"/>
        <v>3</v>
      </c>
      <c r="L41" s="73">
        <f t="shared" si="10"/>
        <v>9</v>
      </c>
      <c r="M41" s="73">
        <f>+M39+M38</f>
        <v>7</v>
      </c>
      <c r="N41" s="73">
        <f>+N39+N38</f>
        <v>8</v>
      </c>
      <c r="O41" s="73">
        <f>+O39+O38</f>
        <v>11</v>
      </c>
      <c r="P41" s="75">
        <f>+P39+P38</f>
        <v>7</v>
      </c>
    </row>
    <row r="42" spans="1:16" s="33" customFormat="1" ht="12.75" customHeight="1" x14ac:dyDescent="0.15">
      <c r="A42" s="132" t="s">
        <v>63</v>
      </c>
      <c r="B42" s="77" t="s">
        <v>64</v>
      </c>
      <c r="C42" s="83"/>
      <c r="D42" s="87">
        <f t="shared" si="0"/>
        <v>4</v>
      </c>
      <c r="E42" s="88">
        <f t="shared" ref="E42:L42" si="11">SUM(E43:E44)</f>
        <v>0</v>
      </c>
      <c r="F42" s="89">
        <f t="shared" si="11"/>
        <v>2</v>
      </c>
      <c r="G42" s="90">
        <f t="shared" si="11"/>
        <v>1</v>
      </c>
      <c r="H42" s="89">
        <f t="shared" si="11"/>
        <v>0</v>
      </c>
      <c r="I42" s="89">
        <f t="shared" si="11"/>
        <v>0</v>
      </c>
      <c r="J42" s="90">
        <f t="shared" si="11"/>
        <v>0</v>
      </c>
      <c r="K42" s="89">
        <f t="shared" si="11"/>
        <v>0</v>
      </c>
      <c r="L42" s="89">
        <f t="shared" si="11"/>
        <v>1</v>
      </c>
      <c r="M42" s="89">
        <f>SUM(M43:M44)</f>
        <v>0</v>
      </c>
      <c r="N42" s="89">
        <f>SUM(N43:N44)</f>
        <v>0</v>
      </c>
      <c r="O42" s="89">
        <f>SUM(O43:O44)</f>
        <v>0</v>
      </c>
      <c r="P42" s="91">
        <f>SUM(P43:P44)</f>
        <v>0</v>
      </c>
    </row>
    <row r="43" spans="1:16" s="33" customFormat="1" ht="12.75" customHeight="1" x14ac:dyDescent="0.15">
      <c r="A43" s="138"/>
      <c r="B43" s="55"/>
      <c r="C43" s="63" t="s">
        <v>65</v>
      </c>
      <c r="D43" s="57">
        <f t="shared" si="0"/>
        <v>4</v>
      </c>
      <c r="E43" s="58">
        <f>+[1]HQUILA!$C$102</f>
        <v>0</v>
      </c>
      <c r="F43" s="59">
        <f>+[2]HQUILA!$C$102</f>
        <v>2</v>
      </c>
      <c r="G43" s="59">
        <f>+[3]HQUILA!$C$102</f>
        <v>1</v>
      </c>
      <c r="H43" s="59">
        <f>+[4]HQUILA!$C$102</f>
        <v>0</v>
      </c>
      <c r="I43" s="59">
        <f>+[5]HQUILA!$C$102</f>
        <v>0</v>
      </c>
      <c r="J43" s="59">
        <f>+[6]HQUILA!$C$102</f>
        <v>0</v>
      </c>
      <c r="K43" s="59">
        <f>+[7]HQUILA!$C$102</f>
        <v>0</v>
      </c>
      <c r="L43" s="59">
        <f>+[8]HQUILA!$C$102</f>
        <v>1</v>
      </c>
      <c r="M43" s="59">
        <f>+[9]HQUILA!$C$102</f>
        <v>0</v>
      </c>
      <c r="N43" s="59">
        <f>+[10]HQUILA!$C$102</f>
        <v>0</v>
      </c>
      <c r="O43" s="59">
        <f>+[11]HQUILA!$C$102</f>
        <v>0</v>
      </c>
      <c r="P43" s="61">
        <f>+[12]HQUILA!$C$102</f>
        <v>0</v>
      </c>
    </row>
    <row r="44" spans="1:16" s="33" customFormat="1" ht="12.75" customHeight="1" x14ac:dyDescent="0.15">
      <c r="A44" s="138"/>
      <c r="B44" s="109"/>
      <c r="C44" s="84" t="s">
        <v>66</v>
      </c>
      <c r="D44" s="110">
        <f t="shared" si="0"/>
        <v>0</v>
      </c>
      <c r="E44" s="93">
        <f>+'[1]PSR-CURRI'!$C$92+'[1]PSR-PUCOP'!$C$92</f>
        <v>0</v>
      </c>
      <c r="F44" s="94">
        <f>+'[2]PSR-CURRI'!$C$92+'[2]PSR-PUCOP'!$C$92</f>
        <v>0</v>
      </c>
      <c r="G44" s="94">
        <f>+'[3]PSR-CURRI'!$C$92+'[3]PSR-PUCOP'!$C$92</f>
        <v>0</v>
      </c>
      <c r="H44" s="94">
        <f>+'[4]PSR-CURRI'!$C$92+'[4]PSR-PUCOP'!$C$92</f>
        <v>0</v>
      </c>
      <c r="I44" s="94">
        <f>+'[5]PSR-CURRI'!$C$92+'[5]PSR-PUCOP'!$C$92</f>
        <v>0</v>
      </c>
      <c r="J44" s="94">
        <f>+'[6]PSR-CURRI'!$C$92+'[6]PSR-PUCOP'!$C$92</f>
        <v>0</v>
      </c>
      <c r="K44" s="94">
        <f>+'[7]PSR-CURRI'!$C$92+'[7]PSR-PUCOP'!$C$92</f>
        <v>0</v>
      </c>
      <c r="L44" s="94">
        <f>+'[8]PSR-CURRI'!$C$92+'[8]PSR-PUCOP'!$C$92</f>
        <v>0</v>
      </c>
      <c r="M44" s="94">
        <f>+'[9]PSR-CURRI'!$C$92+'[9]PSR-PUCOP'!$C$92</f>
        <v>0</v>
      </c>
      <c r="N44" s="94">
        <f>+'[10]PSR-CURRI'!$C$92+'[10]PSR-PUCOP'!$C$92</f>
        <v>0</v>
      </c>
      <c r="O44" s="94">
        <f>+'[11]PSR-CURRI'!$C$92+'[11]PSR-PUCOP'!$C$92</f>
        <v>0</v>
      </c>
      <c r="P44" s="96">
        <f>+'[12]PSR-CURRI'!$C$92+'[12]PSR-PUCOP'!$C$92</f>
        <v>0</v>
      </c>
    </row>
    <row r="45" spans="1:16" s="33" customFormat="1" ht="12.75" customHeight="1" x14ac:dyDescent="0.15">
      <c r="A45" s="138"/>
      <c r="B45" s="55" t="s">
        <v>31</v>
      </c>
      <c r="C45" s="111"/>
      <c r="D45" s="57">
        <f t="shared" si="0"/>
        <v>96</v>
      </c>
      <c r="E45" s="58">
        <f t="shared" ref="E45:L45" si="12">SUM(E46:E47)</f>
        <v>8</v>
      </c>
      <c r="F45" s="59">
        <f t="shared" si="12"/>
        <v>5</v>
      </c>
      <c r="G45" s="60">
        <f t="shared" si="12"/>
        <v>9</v>
      </c>
      <c r="H45" s="59">
        <f t="shared" si="12"/>
        <v>8</v>
      </c>
      <c r="I45" s="59">
        <f t="shared" si="12"/>
        <v>10</v>
      </c>
      <c r="J45" s="60">
        <f t="shared" si="12"/>
        <v>6</v>
      </c>
      <c r="K45" s="59">
        <f t="shared" si="12"/>
        <v>5</v>
      </c>
      <c r="L45" s="59">
        <f t="shared" si="12"/>
        <v>6</v>
      </c>
      <c r="M45" s="59">
        <f>SUM(M46:M47)</f>
        <v>16</v>
      </c>
      <c r="N45" s="59">
        <f>SUM(N46:N47)</f>
        <v>9</v>
      </c>
      <c r="O45" s="59">
        <f>SUM(O46:O47)</f>
        <v>3</v>
      </c>
      <c r="P45" s="61">
        <f>SUM(P46:P47)</f>
        <v>11</v>
      </c>
    </row>
    <row r="46" spans="1:16" s="33" customFormat="1" ht="12.75" customHeight="1" x14ac:dyDescent="0.15">
      <c r="A46" s="138"/>
      <c r="B46" s="62"/>
      <c r="C46" s="63" t="s">
        <v>67</v>
      </c>
      <c r="D46" s="57">
        <f t="shared" si="0"/>
        <v>96</v>
      </c>
      <c r="E46" s="58">
        <f>+'[13]DSSPA-C'!$C$46</f>
        <v>8</v>
      </c>
      <c r="F46" s="59">
        <f>+'[14]DSSPA-C'!$C$46</f>
        <v>5</v>
      </c>
      <c r="G46" s="60">
        <f>+'[15]DSSPA-C'!$C$46</f>
        <v>9</v>
      </c>
      <c r="H46" s="59">
        <f>+'[16]DSSPA-C'!$C$46</f>
        <v>8</v>
      </c>
      <c r="I46" s="59">
        <f>+'[17]DSSPA-C'!$C$46</f>
        <v>10</v>
      </c>
      <c r="J46" s="60">
        <f>+'[18]DSSPA-C'!$C$46</f>
        <v>6</v>
      </c>
      <c r="K46" s="59">
        <f>+'[19]DSSPA-C'!$C$46</f>
        <v>5</v>
      </c>
      <c r="L46" s="59">
        <f>+'[20]DSSPA-C'!$C$46</f>
        <v>6</v>
      </c>
      <c r="M46" s="59">
        <f>+'[21]DSSPA-C'!$C$46</f>
        <v>16</v>
      </c>
      <c r="N46" s="59">
        <f>+'[22]DSSPA-C'!$C$46</f>
        <v>9</v>
      </c>
      <c r="O46" s="59">
        <f>+'[23]DSSPA-C'!$C$46</f>
        <v>3</v>
      </c>
      <c r="P46" s="61">
        <f>+'[24]DSSPA-C'!$C$46</f>
        <v>11</v>
      </c>
    </row>
    <row r="47" spans="1:16" s="33" customFormat="1" ht="12.75" customHeight="1" x14ac:dyDescent="0.15">
      <c r="A47" s="138"/>
      <c r="B47" s="48"/>
      <c r="C47" s="84" t="s">
        <v>68</v>
      </c>
      <c r="D47" s="57">
        <f t="shared" si="0"/>
        <v>0</v>
      </c>
      <c r="E47" s="58">
        <f>+'[13]DSSPA-P'!$C$46</f>
        <v>0</v>
      </c>
      <c r="F47" s="59">
        <f>+'[14]DSSPA-P'!$C$46</f>
        <v>0</v>
      </c>
      <c r="G47" s="60">
        <f>+'[15]DSSPA-P'!$C$46</f>
        <v>0</v>
      </c>
      <c r="H47" s="59">
        <f>+'[16]DSSPA-P'!$C$46</f>
        <v>0</v>
      </c>
      <c r="I47" s="59">
        <f>+'[17]DSSPA-P'!$C$46</f>
        <v>0</v>
      </c>
      <c r="J47" s="60">
        <f>+'[18]DSSPA-P'!$C$46</f>
        <v>0</v>
      </c>
      <c r="K47" s="59">
        <f>+'[19]DSSPA-P'!$C$46</f>
        <v>0</v>
      </c>
      <c r="L47" s="59">
        <f>+'[20]DSSPA-P'!$C$46</f>
        <v>0</v>
      </c>
      <c r="M47" s="59">
        <f>+'[21]DSSPA-P'!$C$46</f>
        <v>0</v>
      </c>
      <c r="N47" s="59">
        <f>+'[22]DSSPA-P'!$C$46</f>
        <v>0</v>
      </c>
      <c r="O47" s="59">
        <f>+'[23]DSSPA-P'!$C$46</f>
        <v>0</v>
      </c>
      <c r="P47" s="61">
        <f>+'[24]DSSPA-P'!$C$46</f>
        <v>0</v>
      </c>
    </row>
    <row r="48" spans="1:16" s="33" customFormat="1" ht="12.75" customHeight="1" x14ac:dyDescent="0.15">
      <c r="A48" s="139"/>
      <c r="B48" s="85" t="s">
        <v>69</v>
      </c>
      <c r="C48" s="86"/>
      <c r="D48" s="71">
        <f t="shared" si="0"/>
        <v>100</v>
      </c>
      <c r="E48" s="72">
        <f t="shared" ref="E48:L48" si="13">SUM(E45,E42)</f>
        <v>8</v>
      </c>
      <c r="F48" s="73">
        <f t="shared" si="13"/>
        <v>7</v>
      </c>
      <c r="G48" s="74">
        <f t="shared" si="13"/>
        <v>10</v>
      </c>
      <c r="H48" s="73">
        <f t="shared" si="13"/>
        <v>8</v>
      </c>
      <c r="I48" s="73">
        <f t="shared" si="13"/>
        <v>10</v>
      </c>
      <c r="J48" s="74">
        <f t="shared" si="13"/>
        <v>6</v>
      </c>
      <c r="K48" s="73">
        <f t="shared" si="13"/>
        <v>5</v>
      </c>
      <c r="L48" s="73">
        <f t="shared" si="13"/>
        <v>7</v>
      </c>
      <c r="M48" s="73">
        <f>SUM(M45,M42)</f>
        <v>16</v>
      </c>
      <c r="N48" s="73">
        <f>SUM(N45,N42)</f>
        <v>9</v>
      </c>
      <c r="O48" s="73">
        <f>SUM(O45,O42)</f>
        <v>3</v>
      </c>
      <c r="P48" s="75">
        <f>SUM(P45,P42)</f>
        <v>11</v>
      </c>
    </row>
    <row r="49" spans="1:16" s="33" customFormat="1" ht="12.75" customHeight="1" x14ac:dyDescent="0.15">
      <c r="A49" s="140" t="s">
        <v>70</v>
      </c>
      <c r="B49" s="77" t="s">
        <v>71</v>
      </c>
      <c r="C49" s="112"/>
      <c r="D49" s="87">
        <f t="shared" si="0"/>
        <v>16</v>
      </c>
      <c r="E49" s="88">
        <f t="shared" ref="E49:L49" si="14">SUM(E50:E51)</f>
        <v>1</v>
      </c>
      <c r="F49" s="89">
        <f t="shared" si="14"/>
        <v>0</v>
      </c>
      <c r="G49" s="90">
        <f t="shared" si="14"/>
        <v>2</v>
      </c>
      <c r="H49" s="89">
        <f t="shared" si="14"/>
        <v>7</v>
      </c>
      <c r="I49" s="89">
        <f t="shared" si="14"/>
        <v>0</v>
      </c>
      <c r="J49" s="90">
        <f t="shared" si="14"/>
        <v>0</v>
      </c>
      <c r="K49" s="89">
        <f t="shared" si="14"/>
        <v>0</v>
      </c>
      <c r="L49" s="89">
        <f t="shared" si="14"/>
        <v>2</v>
      </c>
      <c r="M49" s="89">
        <f>SUM(M50:M51)</f>
        <v>2</v>
      </c>
      <c r="N49" s="89">
        <f>SUM(N50:N51)</f>
        <v>1</v>
      </c>
      <c r="O49" s="89">
        <f>SUM(O50:O51)</f>
        <v>1</v>
      </c>
      <c r="P49" s="91">
        <f>SUM(P50:P51)</f>
        <v>0</v>
      </c>
    </row>
    <row r="50" spans="1:16" s="33" customFormat="1" ht="12.75" customHeight="1" x14ac:dyDescent="0.15">
      <c r="A50" s="141"/>
      <c r="B50" s="62"/>
      <c r="C50" s="63" t="s">
        <v>72</v>
      </c>
      <c r="D50" s="57">
        <f t="shared" si="0"/>
        <v>12</v>
      </c>
      <c r="E50" s="58">
        <f>+[1]HSJUAN!$C$102</f>
        <v>1</v>
      </c>
      <c r="F50" s="60">
        <f>+[2]HSJUAN!$C$102</f>
        <v>0</v>
      </c>
      <c r="G50" s="60">
        <f>+[3]HSJUAN!$C$102</f>
        <v>2</v>
      </c>
      <c r="H50" s="60">
        <f>+[4]HSJUAN!$C$102</f>
        <v>5</v>
      </c>
      <c r="I50" s="60">
        <f>+[5]HSJUAN!$C$102</f>
        <v>0</v>
      </c>
      <c r="J50" s="60">
        <f>+[6]HSJUAN!$C$102</f>
        <v>0</v>
      </c>
      <c r="K50" s="60">
        <f>+[7]HSJUAN!$C$102</f>
        <v>0</v>
      </c>
      <c r="L50" s="60">
        <f>+[8]HSJUAN!$C$102</f>
        <v>2</v>
      </c>
      <c r="M50" s="60">
        <f>+[9]HSJUAN!$C$102</f>
        <v>0</v>
      </c>
      <c r="N50" s="60">
        <f>+[10]HSJUAN!$C$102</f>
        <v>1</v>
      </c>
      <c r="O50" s="60">
        <f>+[11]HSJUAN!$C$102</f>
        <v>1</v>
      </c>
      <c r="P50" s="113">
        <f>+[12]HSJUAN!$C$102</f>
        <v>0</v>
      </c>
    </row>
    <row r="51" spans="1:16" s="33" customFormat="1" ht="12.75" customHeight="1" x14ac:dyDescent="0.15">
      <c r="A51" s="141"/>
      <c r="B51" s="109"/>
      <c r="C51" s="84" t="s">
        <v>73</v>
      </c>
      <c r="D51" s="110">
        <f t="shared" si="0"/>
        <v>4</v>
      </c>
      <c r="E51" s="93">
        <f>+'[1]PSR-CUINCO'!$C$102</f>
        <v>0</v>
      </c>
      <c r="F51" s="95">
        <f>+'[2]PSR-CUINCO'!$C$102</f>
        <v>0</v>
      </c>
      <c r="G51" s="95">
        <f>+'[3]PSR-CUINCO'!$C$102</f>
        <v>0</v>
      </c>
      <c r="H51" s="95">
        <f>+'[4]PSR-CUINCO'!$C$102</f>
        <v>2</v>
      </c>
      <c r="I51" s="95">
        <f>+'[5]PSR-CUINCO'!$C$102</f>
        <v>0</v>
      </c>
      <c r="J51" s="95">
        <f>+'[6]PSR-CUINCO'!$C$102</f>
        <v>0</v>
      </c>
      <c r="K51" s="95">
        <f>+'[7]PSR-CUINCO'!$C$102</f>
        <v>0</v>
      </c>
      <c r="L51" s="95">
        <f>+'[8]PSR-CUINCO'!$C$102</f>
        <v>0</v>
      </c>
      <c r="M51" s="95">
        <f>+'[9]PSR-CUINCO'!$C$102</f>
        <v>2</v>
      </c>
      <c r="N51" s="95">
        <f>+'[10]PSR-CUINCO'!$C$102</f>
        <v>0</v>
      </c>
      <c r="O51" s="95">
        <f>+'[11]PSR-CUINCO'!$C$102</f>
        <v>0</v>
      </c>
      <c r="P51" s="114">
        <f>+'[12]PSR-CUINCO'!$C$102</f>
        <v>0</v>
      </c>
    </row>
    <row r="52" spans="1:16" s="33" customFormat="1" ht="12.75" customHeight="1" x14ac:dyDescent="0.15">
      <c r="A52" s="142"/>
      <c r="B52" s="55" t="s">
        <v>31</v>
      </c>
      <c r="C52" s="111"/>
      <c r="D52" s="57">
        <f t="shared" si="0"/>
        <v>41</v>
      </c>
      <c r="E52" s="58">
        <f t="shared" ref="E52:L52" si="15">SUM(E53:E55)</f>
        <v>7</v>
      </c>
      <c r="F52" s="59">
        <f t="shared" si="15"/>
        <v>8</v>
      </c>
      <c r="G52" s="60">
        <f t="shared" si="15"/>
        <v>11</v>
      </c>
      <c r="H52" s="59">
        <f t="shared" si="15"/>
        <v>0</v>
      </c>
      <c r="I52" s="59">
        <f t="shared" si="15"/>
        <v>7</v>
      </c>
      <c r="J52" s="60">
        <f t="shared" si="15"/>
        <v>0</v>
      </c>
      <c r="K52" s="59">
        <f t="shared" si="15"/>
        <v>3</v>
      </c>
      <c r="L52" s="59">
        <f t="shared" si="15"/>
        <v>3</v>
      </c>
      <c r="M52" s="59">
        <f>SUM(M53:M55)</f>
        <v>0</v>
      </c>
      <c r="N52" s="59">
        <f>SUM(N53:N55)</f>
        <v>1</v>
      </c>
      <c r="O52" s="59">
        <f>SUM(O53:O55)</f>
        <v>1</v>
      </c>
      <c r="P52" s="61">
        <f>SUM(P53:P55)</f>
        <v>0</v>
      </c>
    </row>
    <row r="53" spans="1:16" s="37" customFormat="1" ht="12.75" customHeight="1" x14ac:dyDescent="0.15">
      <c r="A53" s="142"/>
      <c r="B53" s="66"/>
      <c r="C53" s="63" t="s">
        <v>74</v>
      </c>
      <c r="D53" s="64">
        <f t="shared" si="0"/>
        <v>16</v>
      </c>
      <c r="E53" s="58">
        <f>+'[13]DSSJUAN-C'!$C$46</f>
        <v>6</v>
      </c>
      <c r="F53" s="59">
        <f>+'[14]DSSJUAN-C'!$C$46</f>
        <v>5</v>
      </c>
      <c r="G53" s="60">
        <f>+'[15]DSSJUAN-C'!$C$46</f>
        <v>4</v>
      </c>
      <c r="H53" s="59">
        <f>+'[16]DSSJUAN-C'!$C$46</f>
        <v>0</v>
      </c>
      <c r="I53" s="59">
        <f>+'[17]DSSJUAN-C'!$C$46</f>
        <v>0</v>
      </c>
      <c r="J53" s="60">
        <f>+'[18]DSSJUAN-C'!$C$46</f>
        <v>0</v>
      </c>
      <c r="K53" s="59">
        <f>+'[19]DSSJUAN-C'!$C$46</f>
        <v>0</v>
      </c>
      <c r="L53" s="59">
        <f>+'[20]DSSJUAN-C'!$C$46</f>
        <v>0</v>
      </c>
      <c r="M53" s="59">
        <f>+'[21]DSSJUAN-C'!$C$46</f>
        <v>0</v>
      </c>
      <c r="N53" s="59">
        <f>+'[22]DSSJUAN-C'!$C$46</f>
        <v>0</v>
      </c>
      <c r="O53" s="59">
        <f>+'[23]DSSJUAN-C'!$C$46</f>
        <v>1</v>
      </c>
      <c r="P53" s="61">
        <f>+'[24]DSSJUAN-C'!$C$46</f>
        <v>0</v>
      </c>
    </row>
    <row r="54" spans="1:16" s="37" customFormat="1" ht="12.75" customHeight="1" x14ac:dyDescent="0.15">
      <c r="A54" s="142"/>
      <c r="B54" s="66"/>
      <c r="C54" s="63" t="s">
        <v>75</v>
      </c>
      <c r="D54" s="64">
        <f t="shared" si="0"/>
        <v>25</v>
      </c>
      <c r="E54" s="58">
        <f>+'[13]DSSJUAN-C2'!$C$46</f>
        <v>1</v>
      </c>
      <c r="F54" s="59">
        <f>+'[14]DSSJUAN-C2'!$C$46</f>
        <v>3</v>
      </c>
      <c r="G54" s="60">
        <f>+'[15]DSSJUAN-C2'!$C$46</f>
        <v>7</v>
      </c>
      <c r="H54" s="59">
        <f>+'[16]DSSJUAN-C2'!$C$46</f>
        <v>0</v>
      </c>
      <c r="I54" s="59">
        <f>+'[17]DSSJUAN-C2'!$C$46</f>
        <v>7</v>
      </c>
      <c r="J54" s="60">
        <f>+'[18]DSSJUAN-C2'!$C$46</f>
        <v>0</v>
      </c>
      <c r="K54" s="59">
        <f>+'[19]DSSJUAN-C2'!$C$46</f>
        <v>3</v>
      </c>
      <c r="L54" s="59">
        <f>+'[20]DSSJUAN-C2'!$C$46</f>
        <v>3</v>
      </c>
      <c r="M54" s="59">
        <f>+'[21]DSSJUAN-C2'!$C$46</f>
        <v>0</v>
      </c>
      <c r="N54" s="59">
        <f>+'[22]DSSJUAN-C2'!$C$46</f>
        <v>1</v>
      </c>
      <c r="O54" s="59">
        <f>+'[23]DSSJUAN-C2'!$C$46</f>
        <v>0</v>
      </c>
      <c r="P54" s="61">
        <f>+'[24]DSSJUAN-C2'!$C$46</f>
        <v>0</v>
      </c>
    </row>
    <row r="55" spans="1:16" s="33" customFormat="1" ht="12.75" customHeight="1" x14ac:dyDescent="0.15">
      <c r="A55" s="142"/>
      <c r="B55" s="48"/>
      <c r="C55" s="84" t="s">
        <v>76</v>
      </c>
      <c r="D55" s="57">
        <f t="shared" si="0"/>
        <v>0</v>
      </c>
      <c r="E55" s="58">
        <f>+'[13]DSSJUAN-P'!$C$46</f>
        <v>0</v>
      </c>
      <c r="F55" s="59">
        <f>+'[14]DSSJUAN-P'!$C$46</f>
        <v>0</v>
      </c>
      <c r="G55" s="60">
        <f>+'[15]DSSJUAN-P'!$C$46</f>
        <v>0</v>
      </c>
      <c r="H55" s="59">
        <f>+'[16]DSSJUAN-P'!$C$46</f>
        <v>0</v>
      </c>
      <c r="I55" s="59">
        <f>+'[17]DSSJUAN-P'!$C$46</f>
        <v>0</v>
      </c>
      <c r="J55" s="60">
        <f>+'[18]DSSJUAN-P'!$C$46</f>
        <v>0</v>
      </c>
      <c r="K55" s="59">
        <f>+'[19]DSSJUAN-P'!$C$46</f>
        <v>0</v>
      </c>
      <c r="L55" s="59">
        <f>+'[20]DSSJUAN-P'!$C$46</f>
        <v>0</v>
      </c>
      <c r="M55" s="59">
        <f>+'[21]DSSJUAN-P'!$C$46</f>
        <v>0</v>
      </c>
      <c r="N55" s="59">
        <f>+'[22]DSSJUAN-P'!$C$46</f>
        <v>0</v>
      </c>
      <c r="O55" s="59">
        <f>+'[23]DSSJUAN-P'!$C$46</f>
        <v>0</v>
      </c>
      <c r="P55" s="61">
        <f>+'[24]DSSJUAN-P'!$C$46</f>
        <v>0</v>
      </c>
    </row>
    <row r="56" spans="1:16" s="33" customFormat="1" ht="12.75" customHeight="1" thickBot="1" x14ac:dyDescent="0.2">
      <c r="A56" s="142"/>
      <c r="B56" s="85" t="s">
        <v>77</v>
      </c>
      <c r="C56" s="86"/>
      <c r="D56" s="115">
        <f t="shared" si="0"/>
        <v>57</v>
      </c>
      <c r="E56" s="116">
        <f t="shared" ref="E56:L56" si="16">SUM(E52,E49)</f>
        <v>8</v>
      </c>
      <c r="F56" s="117">
        <f t="shared" si="16"/>
        <v>8</v>
      </c>
      <c r="G56" s="118">
        <f t="shared" si="16"/>
        <v>13</v>
      </c>
      <c r="H56" s="117">
        <f t="shared" si="16"/>
        <v>7</v>
      </c>
      <c r="I56" s="117">
        <f t="shared" si="16"/>
        <v>7</v>
      </c>
      <c r="J56" s="118">
        <f t="shared" si="16"/>
        <v>0</v>
      </c>
      <c r="K56" s="117">
        <f t="shared" si="16"/>
        <v>3</v>
      </c>
      <c r="L56" s="117">
        <f t="shared" si="16"/>
        <v>5</v>
      </c>
      <c r="M56" s="117">
        <f>SUM(M52,M49)</f>
        <v>2</v>
      </c>
      <c r="N56" s="117">
        <f>SUM(N52,N49)</f>
        <v>2</v>
      </c>
      <c r="O56" s="117">
        <f>SUM(O52,O49)</f>
        <v>2</v>
      </c>
      <c r="P56" s="119">
        <f>SUM(P52,P49)</f>
        <v>0</v>
      </c>
    </row>
    <row r="57" spans="1:16" s="33" customFormat="1" ht="12.75" customHeight="1" thickBot="1" x14ac:dyDescent="0.2">
      <c r="A57" s="120" t="s">
        <v>78</v>
      </c>
      <c r="B57" s="121"/>
      <c r="C57" s="122"/>
      <c r="D57" s="123">
        <f>SUM(E57:P57)</f>
        <v>8108</v>
      </c>
      <c r="E57" s="124">
        <f>+E56+E48+E41+E37+E31+E26+E21</f>
        <v>750</v>
      </c>
      <c r="F57" s="125">
        <f t="shared" ref="F57:L57" si="17">+F56+F48+F41+F37+F31+F26+F21</f>
        <v>508</v>
      </c>
      <c r="G57" s="126">
        <f t="shared" si="17"/>
        <v>677</v>
      </c>
      <c r="H57" s="125">
        <f t="shared" si="17"/>
        <v>784</v>
      </c>
      <c r="I57" s="125">
        <f t="shared" si="17"/>
        <v>742</v>
      </c>
      <c r="J57" s="126">
        <f t="shared" si="17"/>
        <v>547</v>
      </c>
      <c r="K57" s="125">
        <f t="shared" si="17"/>
        <v>619</v>
      </c>
      <c r="L57" s="125">
        <f t="shared" si="17"/>
        <v>643</v>
      </c>
      <c r="M57" s="125">
        <f>+M56+M48+M41+M37+M31+M26+M21</f>
        <v>690</v>
      </c>
      <c r="N57" s="125">
        <f>+N56+N48+N41+N37+N31+N26+N21</f>
        <v>758</v>
      </c>
      <c r="O57" s="125">
        <f>+O56+O48+O41+O37+O31+O26+O21</f>
        <v>658</v>
      </c>
      <c r="P57" s="127">
        <f>+P56+P48+P41+P37+P31+P26+P21</f>
        <v>732</v>
      </c>
    </row>
    <row r="58" spans="1:16" x14ac:dyDescent="0.2">
      <c r="C58" s="128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</row>
    <row r="59" spans="1:16" x14ac:dyDescent="0.2">
      <c r="C59" s="128"/>
      <c r="D59" s="129"/>
      <c r="E59" s="130"/>
      <c r="F59" s="130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x14ac:dyDescent="0.2">
      <c r="D60" s="129"/>
    </row>
    <row r="61" spans="1:16" x14ac:dyDescent="0.2">
      <c r="D61"/>
    </row>
  </sheetData>
  <mergeCells count="10">
    <mergeCell ref="A32:A37"/>
    <mergeCell ref="A38:A41"/>
    <mergeCell ref="A42:A48"/>
    <mergeCell ref="A49:A56"/>
    <mergeCell ref="A1:P1"/>
    <mergeCell ref="A2:P2"/>
    <mergeCell ref="A3:P3"/>
    <mergeCell ref="A8:A21"/>
    <mergeCell ref="A22:A26"/>
    <mergeCell ref="A27:A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8EC5-345D-4F76-85D8-E4A097AB3113}">
  <dimension ref="A1:V17"/>
  <sheetViews>
    <sheetView workbookViewId="0">
      <selection activeCell="J28" sqref="J28"/>
    </sheetView>
  </sheetViews>
  <sheetFormatPr baseColWidth="10" defaultRowHeight="15" x14ac:dyDescent="0.25"/>
  <cols>
    <col min="1" max="1" width="3.7109375" style="149" customWidth="1"/>
    <col min="2" max="2" width="48" style="149" customWidth="1"/>
    <col min="3" max="3" width="9" style="149" customWidth="1"/>
    <col min="4" max="4" width="8" style="149" customWidth="1"/>
    <col min="5" max="5" width="6.42578125" style="149" customWidth="1"/>
    <col min="6" max="6" width="5.28515625" style="149" customWidth="1"/>
    <col min="7" max="7" width="5.85546875" style="149" customWidth="1"/>
    <col min="8" max="8" width="5.7109375" style="149" customWidth="1"/>
    <col min="9" max="9" width="5.140625" style="149" customWidth="1"/>
    <col min="10" max="10" width="7.140625" style="149" customWidth="1"/>
    <col min="11" max="11" width="11.42578125" style="149" customWidth="1"/>
    <col min="12" max="12" width="8.140625" style="149" customWidth="1"/>
    <col min="13" max="13" width="11" style="149" customWidth="1"/>
    <col min="14" max="14" width="10.140625" style="149" customWidth="1"/>
    <col min="15" max="15" width="12.5703125" style="149" bestFit="1" customWidth="1"/>
    <col min="16" max="16" width="1.28515625" style="149" customWidth="1"/>
    <col min="17" max="16384" width="11.42578125" style="149"/>
  </cols>
  <sheetData>
    <row r="1" spans="1:22" ht="15" customHeight="1" x14ac:dyDescent="0.25">
      <c r="A1" s="195" t="s">
        <v>120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  <c r="Q1" s="198"/>
      <c r="R1" s="198"/>
      <c r="S1" s="198"/>
      <c r="T1" s="198"/>
      <c r="U1" s="198"/>
      <c r="V1" s="198"/>
    </row>
    <row r="2" spans="1:22" ht="15" customHeight="1" x14ac:dyDescent="0.25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  <c r="Q2" s="198"/>
      <c r="R2" s="198"/>
      <c r="S2" s="198"/>
      <c r="T2" s="198"/>
      <c r="U2" s="198"/>
      <c r="V2" s="198"/>
    </row>
    <row r="3" spans="1:22" ht="15.75" customHeight="1" thickBot="1" x14ac:dyDescent="0.3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  <c r="Q3" s="198"/>
      <c r="R3" s="198"/>
      <c r="S3" s="198"/>
      <c r="T3" s="198"/>
      <c r="U3" s="198"/>
      <c r="V3" s="198"/>
    </row>
    <row r="4" spans="1:22" ht="6.75" customHeight="1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x14ac:dyDescent="0.25">
      <c r="B5" s="149" t="s">
        <v>121</v>
      </c>
      <c r="C5" s="149" t="s">
        <v>81</v>
      </c>
    </row>
    <row r="6" spans="1:22" ht="37.5" customHeight="1" x14ac:dyDescent="0.25">
      <c r="B6" s="149" t="s">
        <v>28</v>
      </c>
      <c r="C6" s="181" t="s">
        <v>82</v>
      </c>
      <c r="D6" s="181" t="s">
        <v>83</v>
      </c>
      <c r="E6" s="181" t="s">
        <v>84</v>
      </c>
      <c r="F6" s="181" t="s">
        <v>85</v>
      </c>
      <c r="G6" s="181" t="s">
        <v>86</v>
      </c>
      <c r="H6" s="181" t="s">
        <v>87</v>
      </c>
      <c r="I6" s="181" t="s">
        <v>88</v>
      </c>
      <c r="J6" s="181" t="s">
        <v>89</v>
      </c>
      <c r="K6" s="181" t="s">
        <v>90</v>
      </c>
      <c r="L6" s="181" t="s">
        <v>91</v>
      </c>
      <c r="M6" s="181" t="s">
        <v>92</v>
      </c>
      <c r="N6" s="181" t="s">
        <v>93</v>
      </c>
      <c r="O6" s="181" t="s">
        <v>94</v>
      </c>
    </row>
    <row r="7" spans="1:22" x14ac:dyDescent="0.25">
      <c r="B7" s="182" t="s">
        <v>95</v>
      </c>
      <c r="C7" s="172">
        <v>658</v>
      </c>
      <c r="D7" s="172">
        <v>662</v>
      </c>
      <c r="E7" s="172">
        <v>788</v>
      </c>
      <c r="F7" s="172">
        <v>790</v>
      </c>
      <c r="G7" s="172">
        <v>633</v>
      </c>
      <c r="H7" s="172">
        <v>776</v>
      </c>
      <c r="I7" s="172">
        <v>827</v>
      </c>
      <c r="J7" s="172">
        <v>816</v>
      </c>
      <c r="K7" s="172">
        <v>826</v>
      </c>
      <c r="L7" s="172">
        <v>909</v>
      </c>
      <c r="M7" s="172">
        <v>890</v>
      </c>
      <c r="N7" s="172">
        <v>898</v>
      </c>
      <c r="O7" s="172">
        <v>9473</v>
      </c>
    </row>
    <row r="8" spans="1:22" x14ac:dyDescent="0.25">
      <c r="B8" s="183" t="s">
        <v>96</v>
      </c>
      <c r="C8" s="172">
        <v>451</v>
      </c>
      <c r="D8" s="172">
        <v>452</v>
      </c>
      <c r="E8" s="172">
        <v>541</v>
      </c>
      <c r="F8" s="172">
        <v>599</v>
      </c>
      <c r="G8" s="172">
        <v>445</v>
      </c>
      <c r="H8" s="172">
        <v>547</v>
      </c>
      <c r="I8" s="172">
        <v>613</v>
      </c>
      <c r="J8" s="172">
        <v>616</v>
      </c>
      <c r="K8" s="172">
        <v>582</v>
      </c>
      <c r="L8" s="172">
        <v>632</v>
      </c>
      <c r="M8" s="172">
        <v>596</v>
      </c>
      <c r="N8" s="172">
        <v>616</v>
      </c>
      <c r="O8" s="172">
        <v>6690</v>
      </c>
    </row>
    <row r="9" spans="1:22" x14ac:dyDescent="0.25">
      <c r="B9" s="206" t="s">
        <v>97</v>
      </c>
      <c r="C9" s="172">
        <v>330</v>
      </c>
      <c r="D9" s="172">
        <v>343</v>
      </c>
      <c r="E9" s="172">
        <v>380</v>
      </c>
      <c r="F9" s="172">
        <v>403</v>
      </c>
      <c r="G9" s="172">
        <v>332</v>
      </c>
      <c r="H9" s="172">
        <v>411</v>
      </c>
      <c r="I9" s="172">
        <v>482</v>
      </c>
      <c r="J9" s="172">
        <v>451</v>
      </c>
      <c r="K9" s="172">
        <v>423</v>
      </c>
      <c r="L9" s="172">
        <v>448</v>
      </c>
      <c r="M9" s="172">
        <v>396</v>
      </c>
      <c r="N9" s="172">
        <v>436</v>
      </c>
      <c r="O9" s="172">
        <v>4835</v>
      </c>
    </row>
    <row r="10" spans="1:22" x14ac:dyDescent="0.25">
      <c r="B10" s="206" t="s">
        <v>98</v>
      </c>
      <c r="C10" s="172">
        <v>121</v>
      </c>
      <c r="D10" s="172">
        <v>109</v>
      </c>
      <c r="E10" s="172">
        <v>161</v>
      </c>
      <c r="F10" s="172">
        <v>196</v>
      </c>
      <c r="G10" s="172">
        <v>113</v>
      </c>
      <c r="H10" s="172">
        <v>136</v>
      </c>
      <c r="I10" s="172">
        <v>131</v>
      </c>
      <c r="J10" s="172">
        <v>165</v>
      </c>
      <c r="K10" s="172">
        <v>159</v>
      </c>
      <c r="L10" s="172">
        <v>184</v>
      </c>
      <c r="M10" s="172">
        <v>200</v>
      </c>
      <c r="N10" s="172">
        <v>180</v>
      </c>
      <c r="O10" s="172">
        <v>1855</v>
      </c>
    </row>
    <row r="11" spans="1:22" x14ac:dyDescent="0.25">
      <c r="B11" s="183" t="s">
        <v>99</v>
      </c>
      <c r="C11" s="172">
        <v>207</v>
      </c>
      <c r="D11" s="172">
        <v>210</v>
      </c>
      <c r="E11" s="172">
        <v>247</v>
      </c>
      <c r="F11" s="172">
        <v>191</v>
      </c>
      <c r="G11" s="172">
        <v>188</v>
      </c>
      <c r="H11" s="172">
        <v>229</v>
      </c>
      <c r="I11" s="172">
        <v>214</v>
      </c>
      <c r="J11" s="172">
        <v>200</v>
      </c>
      <c r="K11" s="172">
        <v>244</v>
      </c>
      <c r="L11" s="172">
        <v>277</v>
      </c>
      <c r="M11" s="172">
        <v>294</v>
      </c>
      <c r="N11" s="172">
        <v>282</v>
      </c>
      <c r="O11" s="172">
        <v>2783</v>
      </c>
    </row>
    <row r="12" spans="1:22" x14ac:dyDescent="0.25">
      <c r="B12" s="206" t="s">
        <v>97</v>
      </c>
      <c r="C12" s="172">
        <v>197</v>
      </c>
      <c r="D12" s="172">
        <v>198</v>
      </c>
      <c r="E12" s="172">
        <v>215</v>
      </c>
      <c r="F12" s="172">
        <v>185</v>
      </c>
      <c r="G12" s="172">
        <v>163</v>
      </c>
      <c r="H12" s="172">
        <v>207</v>
      </c>
      <c r="I12" s="172">
        <v>204</v>
      </c>
      <c r="J12" s="172">
        <v>182</v>
      </c>
      <c r="K12" s="172">
        <v>225</v>
      </c>
      <c r="L12" s="172">
        <v>250</v>
      </c>
      <c r="M12" s="172">
        <v>285</v>
      </c>
      <c r="N12" s="172">
        <v>271</v>
      </c>
      <c r="O12" s="172">
        <v>2582</v>
      </c>
    </row>
    <row r="13" spans="1:22" x14ac:dyDescent="0.25">
      <c r="B13" s="206" t="s">
        <v>98</v>
      </c>
      <c r="C13" s="172">
        <v>10</v>
      </c>
      <c r="D13" s="172">
        <v>12</v>
      </c>
      <c r="E13" s="172">
        <v>32</v>
      </c>
      <c r="F13" s="172">
        <v>6</v>
      </c>
      <c r="G13" s="172">
        <v>25</v>
      </c>
      <c r="H13" s="172">
        <v>22</v>
      </c>
      <c r="I13" s="172">
        <v>10</v>
      </c>
      <c r="J13" s="172">
        <v>18</v>
      </c>
      <c r="K13" s="172">
        <v>19</v>
      </c>
      <c r="L13" s="172">
        <v>27</v>
      </c>
      <c r="M13" s="172">
        <v>9</v>
      </c>
      <c r="N13" s="172">
        <v>11</v>
      </c>
      <c r="O13" s="172">
        <v>201</v>
      </c>
    </row>
    <row r="14" spans="1:22" x14ac:dyDescent="0.25">
      <c r="B14" s="182" t="s">
        <v>101</v>
      </c>
      <c r="C14" s="172">
        <v>11</v>
      </c>
      <c r="D14" s="172">
        <v>6</v>
      </c>
      <c r="E14" s="172">
        <v>3</v>
      </c>
      <c r="F14" s="172">
        <v>23</v>
      </c>
      <c r="G14" s="172">
        <v>69</v>
      </c>
      <c r="H14" s="172">
        <v>70</v>
      </c>
      <c r="I14" s="172">
        <v>82</v>
      </c>
      <c r="J14" s="172">
        <v>78</v>
      </c>
      <c r="K14" s="172">
        <v>70</v>
      </c>
      <c r="L14" s="172">
        <v>116</v>
      </c>
      <c r="M14" s="172">
        <v>113</v>
      </c>
      <c r="N14" s="172">
        <v>69</v>
      </c>
      <c r="O14" s="172">
        <v>710</v>
      </c>
    </row>
    <row r="15" spans="1:22" x14ac:dyDescent="0.25">
      <c r="B15" s="183" t="s">
        <v>96</v>
      </c>
      <c r="C15" s="172">
        <v>11</v>
      </c>
      <c r="D15" s="172">
        <v>6</v>
      </c>
      <c r="E15" s="172">
        <v>3</v>
      </c>
      <c r="F15" s="172">
        <v>23</v>
      </c>
      <c r="G15" s="172">
        <v>69</v>
      </c>
      <c r="H15" s="172">
        <v>70</v>
      </c>
      <c r="I15" s="172">
        <v>82</v>
      </c>
      <c r="J15" s="172">
        <v>78</v>
      </c>
      <c r="K15" s="172">
        <v>70</v>
      </c>
      <c r="L15" s="172">
        <v>116</v>
      </c>
      <c r="M15" s="172">
        <v>113</v>
      </c>
      <c r="N15" s="172">
        <v>69</v>
      </c>
      <c r="O15" s="172">
        <v>710</v>
      </c>
    </row>
    <row r="16" spans="1:22" x14ac:dyDescent="0.25">
      <c r="B16" s="206" t="s">
        <v>97</v>
      </c>
      <c r="C16" s="172">
        <v>0</v>
      </c>
      <c r="D16" s="172">
        <v>0</v>
      </c>
      <c r="E16" s="172">
        <v>0</v>
      </c>
      <c r="F16" s="172">
        <v>23</v>
      </c>
      <c r="G16" s="172">
        <v>61</v>
      </c>
      <c r="H16" s="172">
        <v>67</v>
      </c>
      <c r="I16" s="172">
        <v>78</v>
      </c>
      <c r="J16" s="172">
        <v>78</v>
      </c>
      <c r="K16" s="172">
        <v>70</v>
      </c>
      <c r="L16" s="172">
        <v>92</v>
      </c>
      <c r="M16" s="172">
        <v>108</v>
      </c>
      <c r="N16" s="172">
        <v>54</v>
      </c>
      <c r="O16" s="172">
        <v>631</v>
      </c>
    </row>
    <row r="17" spans="2:15" x14ac:dyDescent="0.25">
      <c r="B17" s="206" t="s">
        <v>98</v>
      </c>
      <c r="C17" s="172">
        <v>11</v>
      </c>
      <c r="D17" s="172">
        <v>6</v>
      </c>
      <c r="E17" s="172">
        <v>3</v>
      </c>
      <c r="F17" s="172">
        <v>0</v>
      </c>
      <c r="G17" s="172">
        <v>8</v>
      </c>
      <c r="H17" s="172">
        <v>3</v>
      </c>
      <c r="I17" s="172">
        <v>4</v>
      </c>
      <c r="J17" s="172">
        <v>0</v>
      </c>
      <c r="K17" s="172">
        <v>0</v>
      </c>
      <c r="L17" s="172">
        <v>24</v>
      </c>
      <c r="M17" s="172">
        <v>5</v>
      </c>
      <c r="N17" s="172">
        <v>15</v>
      </c>
      <c r="O17" s="172">
        <v>79</v>
      </c>
    </row>
  </sheetData>
  <mergeCells count="1">
    <mergeCell ref="A1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DB9A-FE4E-405A-86CB-127D1774CE78}">
  <dimension ref="A1:S31"/>
  <sheetViews>
    <sheetView topLeftCell="A5" workbookViewId="0">
      <selection activeCell="R27" sqref="R27"/>
    </sheetView>
  </sheetViews>
  <sheetFormatPr baseColWidth="10" defaultRowHeight="15" x14ac:dyDescent="0.25"/>
  <cols>
    <col min="1" max="1" width="3.85546875" style="149" customWidth="1"/>
    <col min="2" max="2" width="48" style="149" customWidth="1"/>
    <col min="3" max="3" width="10.140625" style="149" customWidth="1"/>
    <col min="4" max="4" width="8" style="149" bestFit="1" customWidth="1"/>
    <col min="5" max="5" width="6.42578125" style="149" customWidth="1"/>
    <col min="6" max="6" width="5.28515625" style="149" bestFit="1" customWidth="1"/>
    <col min="7" max="7" width="5.85546875" style="149" customWidth="1"/>
    <col min="8" max="8" width="5.7109375" style="149" bestFit="1" customWidth="1"/>
    <col min="9" max="9" width="5.140625" style="149" bestFit="1" customWidth="1"/>
    <col min="10" max="10" width="7.140625" style="149" bestFit="1" customWidth="1"/>
    <col min="11" max="11" width="11.42578125" style="149"/>
    <col min="12" max="12" width="8.140625" style="149" bestFit="1" customWidth="1"/>
    <col min="13" max="13" width="11" style="149" bestFit="1" customWidth="1"/>
    <col min="14" max="14" width="10.140625" style="149" bestFit="1" customWidth="1"/>
    <col min="15" max="15" width="12.5703125" style="149" bestFit="1" customWidth="1"/>
    <col min="16" max="16" width="1.5703125" style="149" customWidth="1"/>
    <col min="17" max="16384" width="11.42578125" style="149"/>
  </cols>
  <sheetData>
    <row r="1" spans="1:19" ht="15" customHeight="1" x14ac:dyDescent="0.25">
      <c r="A1" s="195" t="s">
        <v>122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  <c r="Q1" s="198"/>
      <c r="R1" s="198"/>
      <c r="S1" s="198"/>
    </row>
    <row r="2" spans="1:19" ht="15" customHeight="1" thickBot="1" x14ac:dyDescent="0.3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198"/>
      <c r="R2" s="198"/>
      <c r="S2" s="198"/>
    </row>
    <row r="3" spans="1:19" ht="6" customHeight="1" x14ac:dyDescent="0.25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x14ac:dyDescent="0.25">
      <c r="B4" s="149" t="s">
        <v>123</v>
      </c>
      <c r="C4" s="207" t="s">
        <v>81</v>
      </c>
    </row>
    <row r="5" spans="1:19" ht="37.5" customHeight="1" x14ac:dyDescent="0.25">
      <c r="B5" s="208" t="s">
        <v>28</v>
      </c>
      <c r="C5" s="181" t="s">
        <v>82</v>
      </c>
      <c r="D5" s="181" t="s">
        <v>83</v>
      </c>
      <c r="E5" s="181" t="s">
        <v>84</v>
      </c>
      <c r="F5" s="181" t="s">
        <v>85</v>
      </c>
      <c r="G5" s="181" t="s">
        <v>86</v>
      </c>
      <c r="H5" s="181" t="s">
        <v>87</v>
      </c>
      <c r="I5" s="181" t="s">
        <v>88</v>
      </c>
      <c r="J5" s="181" t="s">
        <v>89</v>
      </c>
      <c r="K5" s="181" t="s">
        <v>90</v>
      </c>
      <c r="L5" s="181" t="s">
        <v>91</v>
      </c>
      <c r="M5" s="181" t="s">
        <v>92</v>
      </c>
      <c r="N5" s="181" t="s">
        <v>93</v>
      </c>
      <c r="O5" s="181" t="s">
        <v>94</v>
      </c>
    </row>
    <row r="6" spans="1:19" x14ac:dyDescent="0.25">
      <c r="B6" s="209" t="s">
        <v>29</v>
      </c>
      <c r="C6" s="210">
        <v>731</v>
      </c>
      <c r="D6" s="210">
        <v>618</v>
      </c>
      <c r="E6" s="210">
        <v>791</v>
      </c>
      <c r="F6" s="210">
        <v>736</v>
      </c>
      <c r="G6" s="210">
        <v>692</v>
      </c>
      <c r="H6" s="210">
        <v>725</v>
      </c>
      <c r="I6" s="210">
        <v>745</v>
      </c>
      <c r="J6" s="210">
        <v>816</v>
      </c>
      <c r="K6" s="210">
        <v>665</v>
      </c>
      <c r="L6" s="210">
        <v>727</v>
      </c>
      <c r="M6" s="210">
        <v>788</v>
      </c>
      <c r="N6" s="210">
        <v>735</v>
      </c>
      <c r="O6" s="210">
        <v>8769</v>
      </c>
    </row>
    <row r="7" spans="1:19" x14ac:dyDescent="0.25">
      <c r="B7" s="183" t="s">
        <v>104</v>
      </c>
      <c r="C7" s="172">
        <v>20</v>
      </c>
      <c r="D7" s="172">
        <v>20</v>
      </c>
      <c r="E7" s="172">
        <v>44</v>
      </c>
      <c r="F7" s="172">
        <v>24</v>
      </c>
      <c r="G7" s="172">
        <v>29</v>
      </c>
      <c r="H7" s="172">
        <v>25</v>
      </c>
      <c r="I7" s="172">
        <v>21</v>
      </c>
      <c r="J7" s="172">
        <v>28</v>
      </c>
      <c r="K7" s="172">
        <v>13</v>
      </c>
      <c r="L7" s="172">
        <v>21</v>
      </c>
      <c r="M7" s="172">
        <v>20</v>
      </c>
      <c r="N7" s="172">
        <v>27</v>
      </c>
      <c r="O7" s="172">
        <v>292</v>
      </c>
    </row>
    <row r="8" spans="1:19" x14ac:dyDescent="0.25">
      <c r="B8" s="183" t="s">
        <v>105</v>
      </c>
      <c r="C8" s="172">
        <v>20</v>
      </c>
      <c r="D8" s="172">
        <v>0</v>
      </c>
      <c r="E8" s="172">
        <v>0</v>
      </c>
      <c r="F8" s="172">
        <v>11</v>
      </c>
      <c r="G8" s="172">
        <v>1</v>
      </c>
      <c r="H8" s="172">
        <v>9</v>
      </c>
      <c r="I8" s="172">
        <v>1</v>
      </c>
      <c r="J8" s="172">
        <v>1</v>
      </c>
      <c r="K8" s="172">
        <v>11</v>
      </c>
      <c r="L8" s="172">
        <v>4</v>
      </c>
      <c r="M8" s="172">
        <v>17</v>
      </c>
      <c r="N8" s="172">
        <v>21</v>
      </c>
      <c r="O8" s="172">
        <v>96</v>
      </c>
    </row>
    <row r="9" spans="1:19" x14ac:dyDescent="0.25">
      <c r="B9" s="183" t="s">
        <v>106</v>
      </c>
      <c r="C9" s="172">
        <v>33</v>
      </c>
      <c r="D9" s="172">
        <v>21</v>
      </c>
      <c r="E9" s="172">
        <v>30</v>
      </c>
      <c r="F9" s="172">
        <v>47</v>
      </c>
      <c r="G9" s="172">
        <v>34</v>
      </c>
      <c r="H9" s="172">
        <v>27</v>
      </c>
      <c r="I9" s="172">
        <v>21</v>
      </c>
      <c r="J9" s="172">
        <v>29</v>
      </c>
      <c r="K9" s="172">
        <v>15</v>
      </c>
      <c r="L9" s="172">
        <v>19</v>
      </c>
      <c r="M9" s="172">
        <v>36</v>
      </c>
      <c r="N9" s="172">
        <v>27</v>
      </c>
      <c r="O9" s="172">
        <v>339</v>
      </c>
    </row>
    <row r="10" spans="1:19" x14ac:dyDescent="0.25">
      <c r="B10" s="183" t="s">
        <v>107</v>
      </c>
      <c r="C10" s="172">
        <v>17</v>
      </c>
      <c r="D10" s="172">
        <v>24</v>
      </c>
      <c r="E10" s="172">
        <v>17</v>
      </c>
      <c r="F10" s="172">
        <v>28</v>
      </c>
      <c r="G10" s="172">
        <v>11</v>
      </c>
      <c r="H10" s="172">
        <v>16</v>
      </c>
      <c r="I10" s="172">
        <v>18</v>
      </c>
      <c r="J10" s="172">
        <v>18</v>
      </c>
      <c r="K10" s="172">
        <v>0</v>
      </c>
      <c r="L10" s="172">
        <v>20</v>
      </c>
      <c r="M10" s="172">
        <v>5</v>
      </c>
      <c r="N10" s="172">
        <v>17</v>
      </c>
      <c r="O10" s="172">
        <v>191</v>
      </c>
    </row>
    <row r="11" spans="1:19" x14ac:dyDescent="0.25">
      <c r="B11" s="183" t="s">
        <v>108</v>
      </c>
      <c r="C11" s="172">
        <v>12</v>
      </c>
      <c r="D11" s="172">
        <v>10</v>
      </c>
      <c r="E11" s="172">
        <v>14</v>
      </c>
      <c r="F11" s="172">
        <v>7</v>
      </c>
      <c r="G11" s="172">
        <v>9</v>
      </c>
      <c r="H11" s="172">
        <v>5</v>
      </c>
      <c r="I11" s="172">
        <v>10</v>
      </c>
      <c r="J11" s="172">
        <v>9</v>
      </c>
      <c r="K11" s="172">
        <v>13</v>
      </c>
      <c r="L11" s="172">
        <v>15</v>
      </c>
      <c r="M11" s="172">
        <v>20</v>
      </c>
      <c r="N11" s="172">
        <v>17</v>
      </c>
      <c r="O11" s="172">
        <v>141</v>
      </c>
    </row>
    <row r="12" spans="1:19" x14ac:dyDescent="0.25">
      <c r="B12" s="183" t="s">
        <v>95</v>
      </c>
      <c r="C12" s="172">
        <v>629</v>
      </c>
      <c r="D12" s="172">
        <v>543</v>
      </c>
      <c r="E12" s="172">
        <v>686</v>
      </c>
      <c r="F12" s="172">
        <v>619</v>
      </c>
      <c r="G12" s="172">
        <v>608</v>
      </c>
      <c r="H12" s="172">
        <v>643</v>
      </c>
      <c r="I12" s="172">
        <v>674</v>
      </c>
      <c r="J12" s="172">
        <v>731</v>
      </c>
      <c r="K12" s="172">
        <v>613</v>
      </c>
      <c r="L12" s="172">
        <v>648</v>
      </c>
      <c r="M12" s="172">
        <v>690</v>
      </c>
      <c r="N12" s="172">
        <v>626</v>
      </c>
      <c r="O12" s="172">
        <v>7710</v>
      </c>
    </row>
    <row r="13" spans="1:19" x14ac:dyDescent="0.25">
      <c r="B13" s="209" t="s">
        <v>59</v>
      </c>
      <c r="C13" s="210">
        <v>16</v>
      </c>
      <c r="D13" s="210">
        <v>13</v>
      </c>
      <c r="E13" s="210">
        <v>9</v>
      </c>
      <c r="F13" s="210">
        <v>14</v>
      </c>
      <c r="G13" s="210">
        <v>6</v>
      </c>
      <c r="H13" s="210">
        <v>2</v>
      </c>
      <c r="I13" s="210">
        <v>3</v>
      </c>
      <c r="J13" s="210">
        <v>10</v>
      </c>
      <c r="K13" s="210">
        <v>3</v>
      </c>
      <c r="L13" s="210">
        <v>11</v>
      </c>
      <c r="M13" s="210">
        <v>10</v>
      </c>
      <c r="N13" s="210">
        <v>9</v>
      </c>
      <c r="O13" s="210">
        <v>106</v>
      </c>
    </row>
    <row r="14" spans="1:19" x14ac:dyDescent="0.25">
      <c r="B14" s="183" t="s">
        <v>100</v>
      </c>
      <c r="C14" s="172">
        <v>16</v>
      </c>
      <c r="D14" s="172">
        <v>13</v>
      </c>
      <c r="E14" s="172">
        <v>9</v>
      </c>
      <c r="F14" s="172">
        <v>14</v>
      </c>
      <c r="G14" s="172">
        <v>6</v>
      </c>
      <c r="H14" s="172">
        <v>2</v>
      </c>
      <c r="I14" s="172">
        <v>3</v>
      </c>
      <c r="J14" s="172">
        <v>10</v>
      </c>
      <c r="K14" s="172">
        <v>3</v>
      </c>
      <c r="L14" s="172">
        <v>11</v>
      </c>
      <c r="M14" s="172">
        <v>9</v>
      </c>
      <c r="N14" s="172">
        <v>9</v>
      </c>
      <c r="O14" s="172">
        <v>105</v>
      </c>
    </row>
    <row r="15" spans="1:19" x14ac:dyDescent="0.25">
      <c r="B15" s="183" t="s">
        <v>109</v>
      </c>
      <c r="C15" s="172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1</v>
      </c>
      <c r="N15" s="172">
        <v>0</v>
      </c>
      <c r="O15" s="172">
        <v>1</v>
      </c>
    </row>
    <row r="16" spans="1:19" x14ac:dyDescent="0.25">
      <c r="B16" s="209" t="s">
        <v>44</v>
      </c>
      <c r="C16" s="210">
        <v>20</v>
      </c>
      <c r="D16" s="210">
        <v>19</v>
      </c>
      <c r="E16" s="210">
        <v>14</v>
      </c>
      <c r="F16" s="210">
        <v>9</v>
      </c>
      <c r="G16" s="210">
        <v>15</v>
      </c>
      <c r="H16" s="210">
        <v>15</v>
      </c>
      <c r="I16" s="210">
        <v>11</v>
      </c>
      <c r="J16" s="210">
        <v>17</v>
      </c>
      <c r="K16" s="210">
        <v>10</v>
      </c>
      <c r="L16" s="210">
        <v>14</v>
      </c>
      <c r="M16" s="210">
        <v>8</v>
      </c>
      <c r="N16" s="210">
        <v>19</v>
      </c>
      <c r="O16" s="210">
        <v>171</v>
      </c>
    </row>
    <row r="17" spans="2:15" x14ac:dyDescent="0.25">
      <c r="B17" s="183" t="s">
        <v>101</v>
      </c>
      <c r="C17" s="172">
        <v>20</v>
      </c>
      <c r="D17" s="172">
        <v>19</v>
      </c>
      <c r="E17" s="172">
        <v>14</v>
      </c>
      <c r="F17" s="172">
        <v>9</v>
      </c>
      <c r="G17" s="172">
        <v>15</v>
      </c>
      <c r="H17" s="172">
        <v>15</v>
      </c>
      <c r="I17" s="172">
        <v>11</v>
      </c>
      <c r="J17" s="172">
        <v>17</v>
      </c>
      <c r="K17" s="172">
        <v>10</v>
      </c>
      <c r="L17" s="172">
        <v>14</v>
      </c>
      <c r="M17" s="172">
        <v>8</v>
      </c>
      <c r="N17" s="172">
        <v>19</v>
      </c>
      <c r="O17" s="172">
        <v>171</v>
      </c>
    </row>
    <row r="18" spans="2:15" x14ac:dyDescent="0.25">
      <c r="B18" s="209" t="s">
        <v>48</v>
      </c>
      <c r="C18" s="172">
        <v>9</v>
      </c>
      <c r="D18" s="172">
        <v>9</v>
      </c>
      <c r="E18" s="172">
        <v>11</v>
      </c>
      <c r="F18" s="172">
        <v>5</v>
      </c>
      <c r="G18" s="172">
        <v>6</v>
      </c>
      <c r="H18" s="172">
        <v>24</v>
      </c>
      <c r="I18" s="172">
        <v>6</v>
      </c>
      <c r="J18" s="172">
        <v>14</v>
      </c>
      <c r="K18" s="172">
        <v>9</v>
      </c>
      <c r="L18" s="172">
        <v>10</v>
      </c>
      <c r="M18" s="172">
        <v>11</v>
      </c>
      <c r="N18" s="172">
        <v>5</v>
      </c>
      <c r="O18" s="172">
        <v>119</v>
      </c>
    </row>
    <row r="19" spans="2:15" x14ac:dyDescent="0.25">
      <c r="B19" s="183" t="s">
        <v>110</v>
      </c>
      <c r="C19" s="172">
        <v>0</v>
      </c>
      <c r="D19" s="172">
        <v>0</v>
      </c>
      <c r="E19" s="172">
        <v>0</v>
      </c>
      <c r="F19" s="172">
        <v>0</v>
      </c>
      <c r="G19" s="172">
        <v>0</v>
      </c>
      <c r="H19" s="172">
        <v>8</v>
      </c>
      <c r="I19" s="172">
        <v>3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11</v>
      </c>
    </row>
    <row r="20" spans="2:15" x14ac:dyDescent="0.25">
      <c r="B20" s="183" t="s">
        <v>111</v>
      </c>
      <c r="C20" s="172">
        <v>9</v>
      </c>
      <c r="D20" s="172">
        <v>9</v>
      </c>
      <c r="E20" s="172">
        <v>11</v>
      </c>
      <c r="F20" s="172">
        <v>5</v>
      </c>
      <c r="G20" s="172">
        <v>6</v>
      </c>
      <c r="H20" s="172">
        <v>16</v>
      </c>
      <c r="I20" s="172">
        <v>3</v>
      </c>
      <c r="J20" s="172">
        <v>14</v>
      </c>
      <c r="K20" s="172">
        <v>9</v>
      </c>
      <c r="L20" s="172">
        <v>10</v>
      </c>
      <c r="M20" s="172">
        <v>11</v>
      </c>
      <c r="N20" s="172">
        <v>5</v>
      </c>
      <c r="O20" s="172">
        <v>108</v>
      </c>
    </row>
    <row r="21" spans="2:15" x14ac:dyDescent="0.25">
      <c r="B21" s="209" t="s">
        <v>112</v>
      </c>
      <c r="C21" s="172">
        <v>12</v>
      </c>
      <c r="D21" s="172">
        <v>18</v>
      </c>
      <c r="E21" s="172">
        <v>20</v>
      </c>
      <c r="F21" s="172">
        <v>23</v>
      </c>
      <c r="G21" s="172">
        <v>26</v>
      </c>
      <c r="H21" s="172">
        <v>13</v>
      </c>
      <c r="I21" s="172">
        <v>17</v>
      </c>
      <c r="J21" s="172">
        <v>10</v>
      </c>
      <c r="K21" s="172">
        <v>12</v>
      </c>
      <c r="L21" s="172">
        <v>10</v>
      </c>
      <c r="M21" s="172">
        <v>10</v>
      </c>
      <c r="N21" s="172">
        <v>10</v>
      </c>
      <c r="O21" s="172">
        <v>181</v>
      </c>
    </row>
    <row r="22" spans="2:15" x14ac:dyDescent="0.25">
      <c r="B22" s="183" t="s">
        <v>113</v>
      </c>
      <c r="C22" s="172">
        <v>12</v>
      </c>
      <c r="D22" s="172">
        <v>18</v>
      </c>
      <c r="E22" s="172">
        <v>20</v>
      </c>
      <c r="F22" s="172">
        <v>23</v>
      </c>
      <c r="G22" s="172">
        <v>26</v>
      </c>
      <c r="H22" s="172">
        <v>13</v>
      </c>
      <c r="I22" s="172">
        <v>17</v>
      </c>
      <c r="J22" s="172">
        <v>10</v>
      </c>
      <c r="K22" s="172">
        <v>12</v>
      </c>
      <c r="L22" s="172">
        <v>10</v>
      </c>
      <c r="M22" s="172">
        <v>10</v>
      </c>
      <c r="N22" s="172">
        <v>10</v>
      </c>
      <c r="O22" s="172">
        <v>181</v>
      </c>
    </row>
    <row r="23" spans="2:15" x14ac:dyDescent="0.25">
      <c r="B23" s="209" t="s">
        <v>70</v>
      </c>
      <c r="C23" s="172">
        <v>9</v>
      </c>
      <c r="D23" s="172">
        <v>14</v>
      </c>
      <c r="E23" s="172">
        <v>4</v>
      </c>
      <c r="F23" s="172">
        <v>2</v>
      </c>
      <c r="G23" s="172">
        <v>9</v>
      </c>
      <c r="H23" s="172">
        <v>13</v>
      </c>
      <c r="I23" s="172">
        <v>4</v>
      </c>
      <c r="J23" s="172">
        <v>5</v>
      </c>
      <c r="K23" s="172">
        <v>3</v>
      </c>
      <c r="L23" s="172">
        <v>0</v>
      </c>
      <c r="M23" s="172">
        <v>1</v>
      </c>
      <c r="N23" s="172">
        <v>6</v>
      </c>
      <c r="O23" s="172">
        <v>70</v>
      </c>
    </row>
    <row r="24" spans="2:15" x14ac:dyDescent="0.25">
      <c r="B24" s="183" t="s">
        <v>114</v>
      </c>
      <c r="C24" s="172">
        <v>3</v>
      </c>
      <c r="D24" s="172">
        <v>11</v>
      </c>
      <c r="E24" s="172">
        <v>4</v>
      </c>
      <c r="F24" s="172">
        <v>0</v>
      </c>
      <c r="G24" s="172">
        <v>0</v>
      </c>
      <c r="H24" s="172">
        <v>0</v>
      </c>
      <c r="I24" s="172">
        <v>2</v>
      </c>
      <c r="J24" s="172">
        <v>0</v>
      </c>
      <c r="K24" s="172">
        <v>2</v>
      </c>
      <c r="L24" s="172">
        <v>0</v>
      </c>
      <c r="M24" s="172">
        <v>0</v>
      </c>
      <c r="N24" s="172">
        <v>4</v>
      </c>
      <c r="O24" s="172">
        <v>26</v>
      </c>
    </row>
    <row r="25" spans="2:15" x14ac:dyDescent="0.25">
      <c r="B25" s="183" t="s">
        <v>115</v>
      </c>
      <c r="C25" s="172">
        <v>5</v>
      </c>
      <c r="D25" s="172">
        <v>1</v>
      </c>
      <c r="E25" s="172">
        <v>0</v>
      </c>
      <c r="F25" s="172">
        <v>0</v>
      </c>
      <c r="G25" s="172">
        <v>2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1</v>
      </c>
      <c r="N25" s="172">
        <v>2</v>
      </c>
      <c r="O25" s="172">
        <v>11</v>
      </c>
    </row>
    <row r="26" spans="2:15" x14ac:dyDescent="0.25">
      <c r="B26" s="183" t="s">
        <v>116</v>
      </c>
      <c r="C26" s="172">
        <v>0</v>
      </c>
      <c r="D26" s="172">
        <v>2</v>
      </c>
      <c r="E26" s="172">
        <v>0</v>
      </c>
      <c r="F26" s="172">
        <v>2</v>
      </c>
      <c r="G26" s="172">
        <v>7</v>
      </c>
      <c r="H26" s="172">
        <v>13</v>
      </c>
      <c r="I26" s="172">
        <v>2</v>
      </c>
      <c r="J26" s="172">
        <v>5</v>
      </c>
      <c r="K26" s="172">
        <v>1</v>
      </c>
      <c r="L26" s="172">
        <v>0</v>
      </c>
      <c r="M26" s="172">
        <v>0</v>
      </c>
      <c r="N26" s="172">
        <v>0</v>
      </c>
      <c r="O26" s="172">
        <v>32</v>
      </c>
    </row>
    <row r="27" spans="2:15" x14ac:dyDescent="0.25">
      <c r="B27" s="183" t="s">
        <v>117</v>
      </c>
      <c r="C27" s="172">
        <v>1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1</v>
      </c>
    </row>
    <row r="28" spans="2:15" x14ac:dyDescent="0.25">
      <c r="B28" s="209" t="s">
        <v>63</v>
      </c>
      <c r="C28" s="172">
        <v>27</v>
      </c>
      <c r="D28" s="172">
        <v>47</v>
      </c>
      <c r="E28" s="172">
        <v>55</v>
      </c>
      <c r="F28" s="172">
        <v>41</v>
      </c>
      <c r="G28" s="172">
        <v>4</v>
      </c>
      <c r="H28" s="172">
        <v>17</v>
      </c>
      <c r="I28" s="172">
        <v>3</v>
      </c>
      <c r="J28" s="172">
        <v>5</v>
      </c>
      <c r="K28" s="172">
        <v>9</v>
      </c>
      <c r="L28" s="172">
        <v>7</v>
      </c>
      <c r="M28" s="172">
        <v>3</v>
      </c>
      <c r="N28" s="172">
        <v>4</v>
      </c>
      <c r="O28" s="172">
        <v>222</v>
      </c>
    </row>
    <row r="29" spans="2:15" x14ac:dyDescent="0.25">
      <c r="B29" s="183" t="s">
        <v>118</v>
      </c>
      <c r="C29" s="172">
        <v>27</v>
      </c>
      <c r="D29" s="172">
        <v>47</v>
      </c>
      <c r="E29" s="172">
        <v>55</v>
      </c>
      <c r="F29" s="172">
        <v>41</v>
      </c>
      <c r="G29" s="172">
        <v>4</v>
      </c>
      <c r="H29" s="172">
        <v>17</v>
      </c>
      <c r="I29" s="172">
        <v>3</v>
      </c>
      <c r="J29" s="172">
        <v>5</v>
      </c>
      <c r="K29" s="172">
        <v>9</v>
      </c>
      <c r="L29" s="172">
        <v>6</v>
      </c>
      <c r="M29" s="172">
        <v>3</v>
      </c>
      <c r="N29" s="172">
        <v>4</v>
      </c>
      <c r="O29" s="172">
        <v>221</v>
      </c>
    </row>
    <row r="30" spans="2:15" x14ac:dyDescent="0.25">
      <c r="B30" s="183" t="s">
        <v>119</v>
      </c>
      <c r="C30" s="172">
        <v>0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1</v>
      </c>
      <c r="M30" s="172">
        <v>0</v>
      </c>
      <c r="N30" s="172">
        <v>0</v>
      </c>
      <c r="O30" s="172">
        <v>1</v>
      </c>
    </row>
    <row r="31" spans="2:15" x14ac:dyDescent="0.25">
      <c r="B31" s="182" t="s">
        <v>94</v>
      </c>
      <c r="C31" s="172">
        <v>824</v>
      </c>
      <c r="D31" s="172">
        <v>738</v>
      </c>
      <c r="E31" s="172">
        <v>904</v>
      </c>
      <c r="F31" s="172">
        <v>830</v>
      </c>
      <c r="G31" s="172">
        <v>758</v>
      </c>
      <c r="H31" s="172">
        <v>809</v>
      </c>
      <c r="I31" s="172">
        <v>789</v>
      </c>
      <c r="J31" s="172">
        <v>877</v>
      </c>
      <c r="K31" s="172">
        <v>711</v>
      </c>
      <c r="L31" s="172">
        <v>779</v>
      </c>
      <c r="M31" s="172">
        <v>831</v>
      </c>
      <c r="N31" s="172">
        <v>788</v>
      </c>
      <c r="O31" s="172">
        <v>9638</v>
      </c>
    </row>
  </sheetData>
  <mergeCells count="1">
    <mergeCell ref="A1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60B6-4AFF-4D48-B574-DBB4476BFF6D}">
  <dimension ref="A1:R21"/>
  <sheetViews>
    <sheetView workbookViewId="0">
      <selection activeCell="Q13" sqref="Q13"/>
    </sheetView>
  </sheetViews>
  <sheetFormatPr baseColWidth="10" defaultRowHeight="15" x14ac:dyDescent="0.25"/>
  <cols>
    <col min="1" max="1" width="5.28515625" style="149" customWidth="1"/>
    <col min="2" max="2" width="48" style="149" customWidth="1"/>
    <col min="3" max="3" width="9" style="149" customWidth="1"/>
    <col min="4" max="4" width="8" style="149" customWidth="1"/>
    <col min="5" max="5" width="6.42578125" style="149" customWidth="1"/>
    <col min="6" max="6" width="5.28515625" style="149" customWidth="1"/>
    <col min="7" max="7" width="5.85546875" style="149" customWidth="1"/>
    <col min="8" max="8" width="5.7109375" style="149" customWidth="1"/>
    <col min="9" max="9" width="5.5703125" style="149" customWidth="1"/>
    <col min="10" max="10" width="7.140625" style="149" customWidth="1"/>
    <col min="11" max="11" width="11.42578125" style="149"/>
    <col min="12" max="12" width="8.140625" style="149" customWidth="1"/>
    <col min="13" max="13" width="11" style="149" customWidth="1"/>
    <col min="14" max="14" width="10.140625" style="149" customWidth="1"/>
    <col min="15" max="15" width="12.5703125" style="149" bestFit="1" customWidth="1"/>
    <col min="16" max="16384" width="11.42578125" style="149"/>
  </cols>
  <sheetData>
    <row r="1" spans="1:18" x14ac:dyDescent="0.25">
      <c r="A1" s="146" t="s">
        <v>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8"/>
    </row>
    <row r="2" spans="1:18" x14ac:dyDescent="0.25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</row>
    <row r="3" spans="1:18" ht="15.75" thickBot="1" x14ac:dyDescent="0.3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6" customHeight="1" thickBot="1" x14ac:dyDescent="0.3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6"/>
      <c r="Q4" s="156"/>
      <c r="R4" s="156"/>
    </row>
    <row r="5" spans="1:18" ht="15.75" thickBot="1" x14ac:dyDescent="0.3">
      <c r="B5" s="158" t="s">
        <v>80</v>
      </c>
      <c r="C5" s="158" t="s">
        <v>81</v>
      </c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</row>
    <row r="6" spans="1:18" ht="30" customHeight="1" thickBot="1" x14ac:dyDescent="0.3">
      <c r="B6" s="158" t="s">
        <v>28</v>
      </c>
      <c r="C6" s="162" t="s">
        <v>82</v>
      </c>
      <c r="D6" s="163" t="s">
        <v>83</v>
      </c>
      <c r="E6" s="163" t="s">
        <v>84</v>
      </c>
      <c r="F6" s="163" t="s">
        <v>85</v>
      </c>
      <c r="G6" s="163" t="s">
        <v>86</v>
      </c>
      <c r="H6" s="163" t="s">
        <v>87</v>
      </c>
      <c r="I6" s="163" t="s">
        <v>88</v>
      </c>
      <c r="J6" s="163" t="s">
        <v>89</v>
      </c>
      <c r="K6" s="163" t="s">
        <v>90</v>
      </c>
      <c r="L6" s="163" t="s">
        <v>91</v>
      </c>
      <c r="M6" s="163" t="s">
        <v>92</v>
      </c>
      <c r="N6" s="164" t="s">
        <v>93</v>
      </c>
      <c r="O6" s="165" t="s">
        <v>94</v>
      </c>
    </row>
    <row r="7" spans="1:18" ht="15.75" thickBot="1" x14ac:dyDescent="0.3">
      <c r="B7" s="166" t="s">
        <v>95</v>
      </c>
      <c r="C7" s="167">
        <v>732</v>
      </c>
      <c r="D7" s="168">
        <v>648</v>
      </c>
      <c r="E7" s="168">
        <v>792</v>
      </c>
      <c r="F7" s="168">
        <v>846</v>
      </c>
      <c r="G7" s="168">
        <v>762</v>
      </c>
      <c r="H7" s="168">
        <v>861</v>
      </c>
      <c r="I7" s="168">
        <v>895</v>
      </c>
      <c r="J7" s="168">
        <v>850</v>
      </c>
      <c r="K7" s="168">
        <v>743</v>
      </c>
      <c r="L7" s="168">
        <v>881</v>
      </c>
      <c r="M7" s="168">
        <v>827</v>
      </c>
      <c r="N7" s="168">
        <v>797</v>
      </c>
      <c r="O7" s="169">
        <v>9634</v>
      </c>
    </row>
    <row r="8" spans="1:18" ht="15.75" thickBot="1" x14ac:dyDescent="0.3">
      <c r="B8" s="170" t="s">
        <v>96</v>
      </c>
      <c r="C8" s="171">
        <v>446</v>
      </c>
      <c r="D8" s="172">
        <v>410</v>
      </c>
      <c r="E8" s="172">
        <v>546</v>
      </c>
      <c r="F8" s="172">
        <v>554</v>
      </c>
      <c r="G8" s="172">
        <v>499</v>
      </c>
      <c r="H8" s="172">
        <v>627</v>
      </c>
      <c r="I8" s="172">
        <v>645</v>
      </c>
      <c r="J8" s="172">
        <v>625</v>
      </c>
      <c r="K8" s="172">
        <v>514</v>
      </c>
      <c r="L8" s="172">
        <v>645</v>
      </c>
      <c r="M8" s="172">
        <v>593</v>
      </c>
      <c r="N8" s="172">
        <v>568</v>
      </c>
      <c r="O8" s="173">
        <v>6672</v>
      </c>
    </row>
    <row r="9" spans="1:18" x14ac:dyDescent="0.25">
      <c r="B9" s="174" t="s">
        <v>97</v>
      </c>
      <c r="C9" s="171">
        <v>339</v>
      </c>
      <c r="D9" s="172">
        <v>298</v>
      </c>
      <c r="E9" s="172">
        <v>421</v>
      </c>
      <c r="F9" s="172">
        <v>421</v>
      </c>
      <c r="G9" s="172">
        <v>348</v>
      </c>
      <c r="H9" s="172">
        <v>404</v>
      </c>
      <c r="I9" s="172">
        <v>447</v>
      </c>
      <c r="J9" s="172">
        <v>454</v>
      </c>
      <c r="K9" s="172">
        <v>383</v>
      </c>
      <c r="L9" s="172">
        <v>443</v>
      </c>
      <c r="M9" s="172">
        <v>421</v>
      </c>
      <c r="N9" s="172">
        <v>435</v>
      </c>
      <c r="O9" s="173">
        <v>4814</v>
      </c>
    </row>
    <row r="10" spans="1:18" ht="15.75" thickBot="1" x14ac:dyDescent="0.3">
      <c r="B10" s="175" t="s">
        <v>98</v>
      </c>
      <c r="C10" s="171">
        <v>107</v>
      </c>
      <c r="D10" s="172">
        <v>112</v>
      </c>
      <c r="E10" s="172">
        <v>125</v>
      </c>
      <c r="F10" s="172">
        <v>133</v>
      </c>
      <c r="G10" s="172">
        <v>151</v>
      </c>
      <c r="H10" s="172">
        <v>223</v>
      </c>
      <c r="I10" s="172">
        <v>198</v>
      </c>
      <c r="J10" s="172">
        <v>171</v>
      </c>
      <c r="K10" s="172">
        <v>131</v>
      </c>
      <c r="L10" s="172">
        <v>202</v>
      </c>
      <c r="M10" s="172">
        <v>172</v>
      </c>
      <c r="N10" s="172">
        <v>133</v>
      </c>
      <c r="O10" s="173">
        <v>1858</v>
      </c>
    </row>
    <row r="11" spans="1:18" ht="15.75" thickBot="1" x14ac:dyDescent="0.3">
      <c r="B11" s="170" t="s">
        <v>99</v>
      </c>
      <c r="C11" s="171">
        <v>286</v>
      </c>
      <c r="D11" s="172">
        <v>238</v>
      </c>
      <c r="E11" s="172">
        <v>246</v>
      </c>
      <c r="F11" s="172">
        <v>292</v>
      </c>
      <c r="G11" s="172">
        <v>263</v>
      </c>
      <c r="H11" s="172">
        <v>234</v>
      </c>
      <c r="I11" s="172">
        <v>250</v>
      </c>
      <c r="J11" s="172">
        <v>225</v>
      </c>
      <c r="K11" s="172">
        <v>229</v>
      </c>
      <c r="L11" s="172">
        <v>236</v>
      </c>
      <c r="M11" s="172">
        <v>234</v>
      </c>
      <c r="N11" s="172">
        <v>229</v>
      </c>
      <c r="O11" s="173">
        <v>2962</v>
      </c>
    </row>
    <row r="12" spans="1:18" x14ac:dyDescent="0.25">
      <c r="B12" s="174" t="s">
        <v>97</v>
      </c>
      <c r="C12" s="171">
        <v>266</v>
      </c>
      <c r="D12" s="172">
        <v>221</v>
      </c>
      <c r="E12" s="172">
        <v>225</v>
      </c>
      <c r="F12" s="172">
        <v>274</v>
      </c>
      <c r="G12" s="172">
        <v>232</v>
      </c>
      <c r="H12" s="172">
        <v>225</v>
      </c>
      <c r="I12" s="172">
        <v>236</v>
      </c>
      <c r="J12" s="172">
        <v>215</v>
      </c>
      <c r="K12" s="172">
        <v>210</v>
      </c>
      <c r="L12" s="172">
        <v>230</v>
      </c>
      <c r="M12" s="172">
        <v>230</v>
      </c>
      <c r="N12" s="172">
        <v>207</v>
      </c>
      <c r="O12" s="173">
        <v>2771</v>
      </c>
    </row>
    <row r="13" spans="1:18" ht="15.75" thickBot="1" x14ac:dyDescent="0.3">
      <c r="B13" s="175" t="s">
        <v>98</v>
      </c>
      <c r="C13" s="171">
        <v>20</v>
      </c>
      <c r="D13" s="172">
        <v>17</v>
      </c>
      <c r="E13" s="172">
        <v>21</v>
      </c>
      <c r="F13" s="172">
        <v>18</v>
      </c>
      <c r="G13" s="172">
        <v>31</v>
      </c>
      <c r="H13" s="172">
        <v>9</v>
      </c>
      <c r="I13" s="172">
        <v>14</v>
      </c>
      <c r="J13" s="172">
        <v>10</v>
      </c>
      <c r="K13" s="172">
        <v>19</v>
      </c>
      <c r="L13" s="172">
        <v>6</v>
      </c>
      <c r="M13" s="172">
        <v>4</v>
      </c>
      <c r="N13" s="172">
        <v>22</v>
      </c>
      <c r="O13" s="173">
        <v>191</v>
      </c>
    </row>
    <row r="14" spans="1:18" ht="15.75" thickBot="1" x14ac:dyDescent="0.3">
      <c r="B14" s="166" t="s">
        <v>100</v>
      </c>
      <c r="C14" s="171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1</v>
      </c>
      <c r="N14" s="172">
        <v>0</v>
      </c>
      <c r="O14" s="173">
        <v>1</v>
      </c>
    </row>
    <row r="15" spans="1:18" ht="15.75" thickBot="1" x14ac:dyDescent="0.3">
      <c r="B15" s="170" t="s">
        <v>99</v>
      </c>
      <c r="C15" s="171">
        <v>0</v>
      </c>
      <c r="D15" s="172"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1</v>
      </c>
      <c r="N15" s="172">
        <v>0</v>
      </c>
      <c r="O15" s="173">
        <v>1</v>
      </c>
    </row>
    <row r="16" spans="1:18" ht="15.75" thickBot="1" x14ac:dyDescent="0.3">
      <c r="B16" s="176" t="s">
        <v>98</v>
      </c>
      <c r="C16" s="171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1</v>
      </c>
      <c r="N16" s="172">
        <v>0</v>
      </c>
      <c r="O16" s="173">
        <v>1</v>
      </c>
    </row>
    <row r="17" spans="2:15" ht="15.75" thickBot="1" x14ac:dyDescent="0.3">
      <c r="B17" s="166" t="s">
        <v>101</v>
      </c>
      <c r="C17" s="171">
        <v>107</v>
      </c>
      <c r="D17" s="172">
        <v>2</v>
      </c>
      <c r="E17" s="172">
        <v>40</v>
      </c>
      <c r="F17" s="172">
        <v>31</v>
      </c>
      <c r="G17" s="172">
        <v>54</v>
      </c>
      <c r="H17" s="172">
        <v>28</v>
      </c>
      <c r="I17" s="172">
        <v>117</v>
      </c>
      <c r="J17" s="172">
        <v>78</v>
      </c>
      <c r="K17" s="172">
        <v>56</v>
      </c>
      <c r="L17" s="172">
        <v>141</v>
      </c>
      <c r="M17" s="172">
        <v>101</v>
      </c>
      <c r="N17" s="172">
        <v>66</v>
      </c>
      <c r="O17" s="173">
        <v>821</v>
      </c>
    </row>
    <row r="18" spans="2:15" ht="15.75" thickBot="1" x14ac:dyDescent="0.3">
      <c r="B18" s="170" t="s">
        <v>96</v>
      </c>
      <c r="C18" s="171">
        <v>107</v>
      </c>
      <c r="D18" s="172">
        <v>2</v>
      </c>
      <c r="E18" s="172">
        <v>40</v>
      </c>
      <c r="F18" s="172">
        <v>31</v>
      </c>
      <c r="G18" s="172">
        <v>54</v>
      </c>
      <c r="H18" s="172">
        <v>28</v>
      </c>
      <c r="I18" s="172">
        <v>117</v>
      </c>
      <c r="J18" s="172">
        <v>78</v>
      </c>
      <c r="K18" s="172">
        <v>56</v>
      </c>
      <c r="L18" s="172">
        <v>141</v>
      </c>
      <c r="M18" s="172">
        <v>101</v>
      </c>
      <c r="N18" s="172">
        <v>66</v>
      </c>
      <c r="O18" s="173">
        <v>821</v>
      </c>
    </row>
    <row r="19" spans="2:15" x14ac:dyDescent="0.25">
      <c r="B19" s="174" t="s">
        <v>97</v>
      </c>
      <c r="C19" s="171">
        <v>107</v>
      </c>
      <c r="D19" s="172">
        <v>2</v>
      </c>
      <c r="E19" s="172">
        <v>40</v>
      </c>
      <c r="F19" s="172">
        <v>31</v>
      </c>
      <c r="G19" s="172">
        <v>54</v>
      </c>
      <c r="H19" s="172">
        <v>27</v>
      </c>
      <c r="I19" s="172">
        <v>86</v>
      </c>
      <c r="J19" s="172">
        <v>77</v>
      </c>
      <c r="K19" s="172">
        <v>56</v>
      </c>
      <c r="L19" s="172">
        <v>141</v>
      </c>
      <c r="M19" s="172">
        <v>101</v>
      </c>
      <c r="N19" s="172">
        <v>66</v>
      </c>
      <c r="O19" s="173">
        <v>788</v>
      </c>
    </row>
    <row r="20" spans="2:15" ht="15.75" thickBot="1" x14ac:dyDescent="0.3">
      <c r="B20" s="175" t="s">
        <v>98</v>
      </c>
      <c r="C20" s="171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1</v>
      </c>
      <c r="I20" s="172">
        <v>31</v>
      </c>
      <c r="J20" s="172">
        <v>1</v>
      </c>
      <c r="K20" s="172">
        <v>0</v>
      </c>
      <c r="L20" s="172">
        <v>0</v>
      </c>
      <c r="M20" s="172">
        <v>0</v>
      </c>
      <c r="N20" s="172">
        <v>0</v>
      </c>
      <c r="O20" s="173">
        <v>33</v>
      </c>
    </row>
    <row r="21" spans="2:15" ht="15.75" thickBot="1" x14ac:dyDescent="0.3">
      <c r="B21" s="177" t="s">
        <v>94</v>
      </c>
      <c r="C21" s="178">
        <v>839</v>
      </c>
      <c r="D21" s="179">
        <v>650</v>
      </c>
      <c r="E21" s="179">
        <v>832</v>
      </c>
      <c r="F21" s="179">
        <v>877</v>
      </c>
      <c r="G21" s="179">
        <v>816</v>
      </c>
      <c r="H21" s="179">
        <v>889</v>
      </c>
      <c r="I21" s="179">
        <v>1012</v>
      </c>
      <c r="J21" s="179">
        <v>928</v>
      </c>
      <c r="K21" s="179">
        <v>799</v>
      </c>
      <c r="L21" s="179">
        <v>1022</v>
      </c>
      <c r="M21" s="179">
        <v>929</v>
      </c>
      <c r="N21" s="179">
        <v>863</v>
      </c>
      <c r="O21" s="180">
        <v>10456</v>
      </c>
    </row>
  </sheetData>
  <mergeCells count="1">
    <mergeCell ref="A1:R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603F-79FF-4D26-A75C-98DA0B1B3734}">
  <dimension ref="A1:R32"/>
  <sheetViews>
    <sheetView workbookViewId="0">
      <selection activeCell="R11" sqref="R11"/>
    </sheetView>
  </sheetViews>
  <sheetFormatPr baseColWidth="10" defaultRowHeight="15" x14ac:dyDescent="0.25"/>
  <cols>
    <col min="1" max="1" width="5.28515625" style="149" customWidth="1"/>
    <col min="2" max="2" width="48" style="149" customWidth="1"/>
    <col min="3" max="3" width="9" style="149" customWidth="1"/>
    <col min="4" max="4" width="8" style="149" customWidth="1"/>
    <col min="5" max="5" width="6.42578125" style="149" customWidth="1"/>
    <col min="6" max="6" width="5.28515625" style="149" customWidth="1"/>
    <col min="7" max="7" width="5.85546875" style="149" customWidth="1"/>
    <col min="8" max="8" width="5.7109375" style="149" customWidth="1"/>
    <col min="9" max="9" width="5.140625" style="149" customWidth="1"/>
    <col min="10" max="10" width="7.140625" style="149" customWidth="1"/>
    <col min="11" max="11" width="11.42578125" style="149"/>
    <col min="12" max="12" width="8.140625" style="149" customWidth="1"/>
    <col min="13" max="13" width="11" style="149" customWidth="1"/>
    <col min="14" max="14" width="10.140625" style="149" customWidth="1"/>
    <col min="15" max="15" width="12.5703125" style="149" bestFit="1" customWidth="1"/>
    <col min="16" max="16384" width="11.42578125" style="149"/>
  </cols>
  <sheetData>
    <row r="1" spans="1:18" x14ac:dyDescent="0.25">
      <c r="A1" s="185" t="s">
        <v>102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</row>
    <row r="2" spans="1:18" x14ac:dyDescent="0.25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8" ht="15.75" thickBot="1" x14ac:dyDescent="0.3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</row>
    <row r="4" spans="1:18" ht="6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</row>
    <row r="5" spans="1:18" x14ac:dyDescent="0.25">
      <c r="B5" s="149" t="s">
        <v>103</v>
      </c>
      <c r="C5" s="149" t="s">
        <v>81</v>
      </c>
    </row>
    <row r="6" spans="1:18" ht="30" customHeight="1" x14ac:dyDescent="0.25">
      <c r="B6" s="149" t="s">
        <v>28</v>
      </c>
      <c r="C6" s="181" t="s">
        <v>82</v>
      </c>
      <c r="D6" s="181" t="s">
        <v>83</v>
      </c>
      <c r="E6" s="181" t="s">
        <v>84</v>
      </c>
      <c r="F6" s="181" t="s">
        <v>85</v>
      </c>
      <c r="G6" s="181" t="s">
        <v>86</v>
      </c>
      <c r="H6" s="181" t="s">
        <v>87</v>
      </c>
      <c r="I6" s="181" t="s">
        <v>88</v>
      </c>
      <c r="J6" s="181" t="s">
        <v>89</v>
      </c>
      <c r="K6" s="181" t="s">
        <v>90</v>
      </c>
      <c r="L6" s="181" t="s">
        <v>91</v>
      </c>
      <c r="M6" s="181" t="s">
        <v>92</v>
      </c>
      <c r="N6" s="181" t="s">
        <v>93</v>
      </c>
      <c r="O6" s="181" t="s">
        <v>94</v>
      </c>
    </row>
    <row r="7" spans="1:18" x14ac:dyDescent="0.25">
      <c r="B7" s="182" t="s">
        <v>29</v>
      </c>
      <c r="C7" s="172">
        <v>666</v>
      </c>
      <c r="D7" s="172">
        <v>654</v>
      </c>
      <c r="E7" s="172">
        <v>820</v>
      </c>
      <c r="F7" s="172">
        <v>810</v>
      </c>
      <c r="G7" s="172">
        <v>674</v>
      </c>
      <c r="H7" s="172">
        <v>682</v>
      </c>
      <c r="I7" s="172">
        <v>748</v>
      </c>
      <c r="J7" s="172">
        <v>689</v>
      </c>
      <c r="K7" s="172">
        <v>635</v>
      </c>
      <c r="L7" s="172">
        <v>678</v>
      </c>
      <c r="M7" s="172">
        <v>661</v>
      </c>
      <c r="N7" s="172">
        <v>726</v>
      </c>
      <c r="O7" s="172">
        <v>8443</v>
      </c>
    </row>
    <row r="8" spans="1:18" x14ac:dyDescent="0.25">
      <c r="B8" s="183" t="s">
        <v>104</v>
      </c>
      <c r="C8" s="172">
        <v>14</v>
      </c>
      <c r="D8" s="172">
        <v>59</v>
      </c>
      <c r="E8" s="172">
        <v>42</v>
      </c>
      <c r="F8" s="172">
        <v>76</v>
      </c>
      <c r="G8" s="172">
        <v>54</v>
      </c>
      <c r="H8" s="172">
        <v>62</v>
      </c>
      <c r="I8" s="172">
        <v>49</v>
      </c>
      <c r="J8" s="172">
        <v>38</v>
      </c>
      <c r="K8" s="172">
        <v>74</v>
      </c>
      <c r="L8" s="172">
        <v>52</v>
      </c>
      <c r="M8" s="172">
        <v>90</v>
      </c>
      <c r="N8" s="172">
        <v>106</v>
      </c>
      <c r="O8" s="172">
        <v>716</v>
      </c>
    </row>
    <row r="9" spans="1:18" x14ac:dyDescent="0.25">
      <c r="B9" s="183" t="s">
        <v>105</v>
      </c>
      <c r="C9" s="172">
        <v>22</v>
      </c>
      <c r="D9" s="172">
        <v>20</v>
      </c>
      <c r="E9" s="172">
        <v>17</v>
      </c>
      <c r="F9" s="172">
        <v>3</v>
      </c>
      <c r="G9" s="172">
        <v>17</v>
      </c>
      <c r="H9" s="172">
        <v>12</v>
      </c>
      <c r="I9" s="172">
        <v>14</v>
      </c>
      <c r="J9" s="172">
        <v>11</v>
      </c>
      <c r="K9" s="172">
        <v>12</v>
      </c>
      <c r="L9" s="172">
        <v>13</v>
      </c>
      <c r="M9" s="172">
        <v>6</v>
      </c>
      <c r="N9" s="172">
        <v>15</v>
      </c>
      <c r="O9" s="172">
        <v>162</v>
      </c>
    </row>
    <row r="10" spans="1:18" x14ac:dyDescent="0.25">
      <c r="B10" s="183" t="s">
        <v>106</v>
      </c>
      <c r="C10" s="172">
        <v>21</v>
      </c>
      <c r="D10" s="172">
        <v>29</v>
      </c>
      <c r="E10" s="172">
        <v>38</v>
      </c>
      <c r="F10" s="172">
        <v>44</v>
      </c>
      <c r="G10" s="172">
        <v>32</v>
      </c>
      <c r="H10" s="172">
        <v>21</v>
      </c>
      <c r="I10" s="172">
        <v>22</v>
      </c>
      <c r="J10" s="172">
        <v>29</v>
      </c>
      <c r="K10" s="172">
        <v>29</v>
      </c>
      <c r="L10" s="172">
        <v>26</v>
      </c>
      <c r="M10" s="172">
        <v>14</v>
      </c>
      <c r="N10" s="172">
        <v>15</v>
      </c>
      <c r="O10" s="172">
        <v>320</v>
      </c>
    </row>
    <row r="11" spans="1:18" x14ac:dyDescent="0.25">
      <c r="B11" s="183" t="s">
        <v>107</v>
      </c>
      <c r="C11" s="172">
        <v>15</v>
      </c>
      <c r="D11" s="172">
        <v>20</v>
      </c>
      <c r="E11" s="172">
        <v>15</v>
      </c>
      <c r="F11" s="172">
        <v>24</v>
      </c>
      <c r="G11" s="172">
        <v>0</v>
      </c>
      <c r="H11" s="172">
        <v>25</v>
      </c>
      <c r="I11" s="172">
        <v>13</v>
      </c>
      <c r="J11" s="172">
        <v>12</v>
      </c>
      <c r="K11" s="172">
        <v>11</v>
      </c>
      <c r="L11" s="172">
        <v>13</v>
      </c>
      <c r="M11" s="172">
        <v>18</v>
      </c>
      <c r="N11" s="172">
        <v>11</v>
      </c>
      <c r="O11" s="172">
        <v>177</v>
      </c>
    </row>
    <row r="12" spans="1:18" x14ac:dyDescent="0.25">
      <c r="B12" s="183" t="s">
        <v>108</v>
      </c>
      <c r="C12" s="172">
        <v>31</v>
      </c>
      <c r="D12" s="172">
        <v>16</v>
      </c>
      <c r="E12" s="172">
        <v>27</v>
      </c>
      <c r="F12" s="172">
        <v>20</v>
      </c>
      <c r="G12" s="172">
        <v>21</v>
      </c>
      <c r="H12" s="172">
        <v>13</v>
      </c>
      <c r="I12" s="172">
        <v>16</v>
      </c>
      <c r="J12" s="172">
        <v>8</v>
      </c>
      <c r="K12" s="172">
        <v>19</v>
      </c>
      <c r="L12" s="172">
        <v>8</v>
      </c>
      <c r="M12" s="172">
        <v>19</v>
      </c>
      <c r="N12" s="172">
        <v>24</v>
      </c>
      <c r="O12" s="172">
        <v>222</v>
      </c>
    </row>
    <row r="13" spans="1:18" x14ac:dyDescent="0.25">
      <c r="B13" s="183" t="s">
        <v>95</v>
      </c>
      <c r="C13" s="172">
        <v>563</v>
      </c>
      <c r="D13" s="172">
        <v>510</v>
      </c>
      <c r="E13" s="172">
        <v>681</v>
      </c>
      <c r="F13" s="172">
        <v>643</v>
      </c>
      <c r="G13" s="172">
        <v>550</v>
      </c>
      <c r="H13" s="172">
        <v>549</v>
      </c>
      <c r="I13" s="172">
        <v>634</v>
      </c>
      <c r="J13" s="172">
        <v>591</v>
      </c>
      <c r="K13" s="172">
        <v>490</v>
      </c>
      <c r="L13" s="172">
        <v>566</v>
      </c>
      <c r="M13" s="172">
        <v>514</v>
      </c>
      <c r="N13" s="172">
        <v>555</v>
      </c>
      <c r="O13" s="172">
        <v>6846</v>
      </c>
    </row>
    <row r="14" spans="1:18" x14ac:dyDescent="0.25">
      <c r="B14" s="182" t="s">
        <v>59</v>
      </c>
      <c r="C14" s="172">
        <v>13</v>
      </c>
      <c r="D14" s="172">
        <v>7</v>
      </c>
      <c r="E14" s="172">
        <v>11</v>
      </c>
      <c r="F14" s="172">
        <v>7</v>
      </c>
      <c r="G14" s="172">
        <v>8</v>
      </c>
      <c r="H14" s="172">
        <v>9</v>
      </c>
      <c r="I14" s="172">
        <v>9</v>
      </c>
      <c r="J14" s="172">
        <v>6</v>
      </c>
      <c r="K14" s="172">
        <v>6</v>
      </c>
      <c r="L14" s="172">
        <v>1</v>
      </c>
      <c r="M14" s="172">
        <v>7</v>
      </c>
      <c r="N14" s="172">
        <v>3</v>
      </c>
      <c r="O14" s="172">
        <v>87</v>
      </c>
    </row>
    <row r="15" spans="1:18" x14ac:dyDescent="0.25">
      <c r="B15" s="183" t="s">
        <v>100</v>
      </c>
      <c r="C15" s="172">
        <v>12</v>
      </c>
      <c r="D15" s="172">
        <v>7</v>
      </c>
      <c r="E15" s="172">
        <v>11</v>
      </c>
      <c r="F15" s="172">
        <v>7</v>
      </c>
      <c r="G15" s="172">
        <v>8</v>
      </c>
      <c r="H15" s="172">
        <v>9</v>
      </c>
      <c r="I15" s="172">
        <v>9</v>
      </c>
      <c r="J15" s="172">
        <v>6</v>
      </c>
      <c r="K15" s="172">
        <v>6</v>
      </c>
      <c r="L15" s="172">
        <v>1</v>
      </c>
      <c r="M15" s="172">
        <v>7</v>
      </c>
      <c r="N15" s="172">
        <v>3</v>
      </c>
      <c r="O15" s="172">
        <v>86</v>
      </c>
    </row>
    <row r="16" spans="1:18" x14ac:dyDescent="0.25">
      <c r="B16" s="183" t="s">
        <v>109</v>
      </c>
      <c r="C16" s="172">
        <v>1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1</v>
      </c>
    </row>
    <row r="17" spans="2:15" x14ac:dyDescent="0.25">
      <c r="B17" s="182" t="s">
        <v>44</v>
      </c>
      <c r="C17" s="172">
        <v>38</v>
      </c>
      <c r="D17" s="172">
        <v>7</v>
      </c>
      <c r="E17" s="172">
        <v>38</v>
      </c>
      <c r="F17" s="172">
        <v>66</v>
      </c>
      <c r="G17" s="172">
        <v>61</v>
      </c>
      <c r="H17" s="172">
        <v>40</v>
      </c>
      <c r="I17" s="172">
        <v>20</v>
      </c>
      <c r="J17" s="172">
        <v>53</v>
      </c>
      <c r="K17" s="172">
        <v>39</v>
      </c>
      <c r="L17" s="172">
        <v>35</v>
      </c>
      <c r="M17" s="172">
        <v>50</v>
      </c>
      <c r="N17" s="172">
        <v>27</v>
      </c>
      <c r="O17" s="172">
        <v>474</v>
      </c>
    </row>
    <row r="18" spans="2:15" x14ac:dyDescent="0.25">
      <c r="B18" s="183" t="s">
        <v>101</v>
      </c>
      <c r="C18" s="172">
        <v>38</v>
      </c>
      <c r="D18" s="172">
        <v>7</v>
      </c>
      <c r="E18" s="172">
        <v>38</v>
      </c>
      <c r="F18" s="172">
        <v>66</v>
      </c>
      <c r="G18" s="172">
        <v>61</v>
      </c>
      <c r="H18" s="172">
        <v>40</v>
      </c>
      <c r="I18" s="172">
        <v>20</v>
      </c>
      <c r="J18" s="172">
        <v>53</v>
      </c>
      <c r="K18" s="172">
        <v>39</v>
      </c>
      <c r="L18" s="172">
        <v>35</v>
      </c>
      <c r="M18" s="172">
        <v>50</v>
      </c>
      <c r="N18" s="172">
        <v>27</v>
      </c>
      <c r="O18" s="172">
        <v>474</v>
      </c>
    </row>
    <row r="19" spans="2:15" x14ac:dyDescent="0.25">
      <c r="B19" s="182" t="s">
        <v>48</v>
      </c>
      <c r="C19" s="172">
        <v>39</v>
      </c>
      <c r="D19" s="172">
        <v>12</v>
      </c>
      <c r="E19" s="172">
        <v>8</v>
      </c>
      <c r="F19" s="172">
        <v>35</v>
      </c>
      <c r="G19" s="172">
        <v>10</v>
      </c>
      <c r="H19" s="172">
        <v>0</v>
      </c>
      <c r="I19" s="172">
        <v>12</v>
      </c>
      <c r="J19" s="172">
        <v>6</v>
      </c>
      <c r="K19" s="172">
        <v>13</v>
      </c>
      <c r="L19" s="172">
        <v>10</v>
      </c>
      <c r="M19" s="172">
        <v>0</v>
      </c>
      <c r="N19" s="172">
        <v>18</v>
      </c>
      <c r="O19" s="172">
        <v>163</v>
      </c>
    </row>
    <row r="20" spans="2:15" x14ac:dyDescent="0.25">
      <c r="B20" s="183" t="s">
        <v>110</v>
      </c>
      <c r="C20" s="172">
        <v>0</v>
      </c>
      <c r="D20" s="172">
        <v>1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1</v>
      </c>
    </row>
    <row r="21" spans="2:15" x14ac:dyDescent="0.25">
      <c r="B21" s="183" t="s">
        <v>111</v>
      </c>
      <c r="C21" s="172">
        <v>39</v>
      </c>
      <c r="D21" s="172">
        <v>11</v>
      </c>
      <c r="E21" s="172">
        <v>8</v>
      </c>
      <c r="F21" s="172">
        <v>35</v>
      </c>
      <c r="G21" s="172">
        <v>10</v>
      </c>
      <c r="H21" s="172">
        <v>0</v>
      </c>
      <c r="I21" s="172">
        <v>12</v>
      </c>
      <c r="J21" s="172">
        <v>6</v>
      </c>
      <c r="K21" s="172">
        <v>13</v>
      </c>
      <c r="L21" s="172">
        <v>10</v>
      </c>
      <c r="M21" s="172">
        <v>0</v>
      </c>
      <c r="N21" s="172">
        <v>18</v>
      </c>
      <c r="O21" s="172">
        <v>162</v>
      </c>
    </row>
    <row r="22" spans="2:15" x14ac:dyDescent="0.25">
      <c r="B22" s="182" t="s">
        <v>112</v>
      </c>
      <c r="C22" s="172">
        <v>9</v>
      </c>
      <c r="D22" s="172">
        <v>10</v>
      </c>
      <c r="E22" s="172">
        <v>11</v>
      </c>
      <c r="F22" s="172">
        <v>22</v>
      </c>
      <c r="G22" s="172">
        <v>23</v>
      </c>
      <c r="H22" s="172">
        <v>27</v>
      </c>
      <c r="I22" s="172">
        <v>11</v>
      </c>
      <c r="J22" s="172">
        <v>21</v>
      </c>
      <c r="K22" s="172">
        <v>23</v>
      </c>
      <c r="L22" s="172">
        <v>21</v>
      </c>
      <c r="M22" s="172">
        <v>25</v>
      </c>
      <c r="N22" s="172">
        <v>27</v>
      </c>
      <c r="O22" s="172">
        <v>230</v>
      </c>
    </row>
    <row r="23" spans="2:15" x14ac:dyDescent="0.25">
      <c r="B23" s="183" t="s">
        <v>113</v>
      </c>
      <c r="C23" s="172">
        <v>9</v>
      </c>
      <c r="D23" s="172">
        <v>10</v>
      </c>
      <c r="E23" s="172">
        <v>11</v>
      </c>
      <c r="F23" s="172">
        <v>22</v>
      </c>
      <c r="G23" s="172">
        <v>23</v>
      </c>
      <c r="H23" s="172">
        <v>27</v>
      </c>
      <c r="I23" s="172">
        <v>11</v>
      </c>
      <c r="J23" s="172">
        <v>21</v>
      </c>
      <c r="K23" s="172">
        <v>23</v>
      </c>
      <c r="L23" s="172">
        <v>21</v>
      </c>
      <c r="M23" s="172">
        <v>25</v>
      </c>
      <c r="N23" s="172">
        <v>27</v>
      </c>
      <c r="O23" s="172">
        <v>230</v>
      </c>
    </row>
    <row r="24" spans="2:15" x14ac:dyDescent="0.25">
      <c r="B24" s="182" t="s">
        <v>70</v>
      </c>
      <c r="C24" s="172">
        <v>5</v>
      </c>
      <c r="D24" s="172">
        <v>2</v>
      </c>
      <c r="E24" s="172">
        <v>9</v>
      </c>
      <c r="F24" s="172">
        <v>3</v>
      </c>
      <c r="G24" s="172">
        <v>3</v>
      </c>
      <c r="H24" s="172">
        <v>3</v>
      </c>
      <c r="I24" s="172">
        <v>3</v>
      </c>
      <c r="J24" s="172">
        <v>4</v>
      </c>
      <c r="K24" s="172">
        <v>3</v>
      </c>
      <c r="L24" s="172">
        <v>3</v>
      </c>
      <c r="M24" s="172">
        <v>3</v>
      </c>
      <c r="N24" s="172">
        <v>6</v>
      </c>
      <c r="O24" s="172">
        <v>47</v>
      </c>
    </row>
    <row r="25" spans="2:15" x14ac:dyDescent="0.25">
      <c r="B25" s="183" t="s">
        <v>114</v>
      </c>
      <c r="C25" s="172">
        <v>5</v>
      </c>
      <c r="D25" s="172">
        <v>2</v>
      </c>
      <c r="E25" s="172">
        <v>3</v>
      </c>
      <c r="F25" s="172">
        <v>0</v>
      </c>
      <c r="G25" s="172">
        <v>0</v>
      </c>
      <c r="H25" s="172">
        <v>1</v>
      </c>
      <c r="I25" s="172">
        <v>3</v>
      </c>
      <c r="J25" s="172">
        <v>4</v>
      </c>
      <c r="K25" s="172">
        <v>1</v>
      </c>
      <c r="L25" s="172">
        <v>1</v>
      </c>
      <c r="M25" s="172">
        <v>3</v>
      </c>
      <c r="N25" s="172">
        <v>6</v>
      </c>
      <c r="O25" s="172">
        <v>29</v>
      </c>
    </row>
    <row r="26" spans="2:15" x14ac:dyDescent="0.25">
      <c r="B26" s="183" t="s">
        <v>115</v>
      </c>
      <c r="C26" s="172">
        <v>0</v>
      </c>
      <c r="D26" s="172">
        <v>0</v>
      </c>
      <c r="E26" s="172">
        <v>0</v>
      </c>
      <c r="F26" s="172">
        <v>0</v>
      </c>
      <c r="G26" s="172">
        <v>2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2</v>
      </c>
    </row>
    <row r="27" spans="2:15" x14ac:dyDescent="0.25">
      <c r="B27" s="183" t="s">
        <v>116</v>
      </c>
      <c r="C27" s="172">
        <v>0</v>
      </c>
      <c r="D27" s="172">
        <v>0</v>
      </c>
      <c r="E27" s="172">
        <v>6</v>
      </c>
      <c r="F27" s="172">
        <v>2</v>
      </c>
      <c r="G27" s="172">
        <v>0</v>
      </c>
      <c r="H27" s="172">
        <v>2</v>
      </c>
      <c r="I27" s="172">
        <v>0</v>
      </c>
      <c r="J27" s="172">
        <v>0</v>
      </c>
      <c r="K27" s="172">
        <v>2</v>
      </c>
      <c r="L27" s="172">
        <v>2</v>
      </c>
      <c r="M27" s="172">
        <v>0</v>
      </c>
      <c r="N27" s="172">
        <v>0</v>
      </c>
      <c r="O27" s="172">
        <v>14</v>
      </c>
    </row>
    <row r="28" spans="2:15" x14ac:dyDescent="0.25">
      <c r="B28" s="183" t="s">
        <v>117</v>
      </c>
      <c r="C28" s="172">
        <v>0</v>
      </c>
      <c r="D28" s="172">
        <v>0</v>
      </c>
      <c r="E28" s="172">
        <v>0</v>
      </c>
      <c r="F28" s="172">
        <v>1</v>
      </c>
      <c r="G28" s="172">
        <v>1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2</v>
      </c>
    </row>
    <row r="29" spans="2:15" x14ac:dyDescent="0.25">
      <c r="B29" s="182" t="s">
        <v>63</v>
      </c>
      <c r="C29" s="172">
        <v>11</v>
      </c>
      <c r="D29" s="172">
        <v>10</v>
      </c>
      <c r="E29" s="172">
        <v>3</v>
      </c>
      <c r="F29" s="172">
        <v>30</v>
      </c>
      <c r="G29" s="172">
        <v>19</v>
      </c>
      <c r="H29" s="172">
        <v>17</v>
      </c>
      <c r="I29" s="172">
        <v>17</v>
      </c>
      <c r="J29" s="172">
        <v>19</v>
      </c>
      <c r="K29" s="172">
        <v>43</v>
      </c>
      <c r="L29" s="172">
        <v>19</v>
      </c>
      <c r="M29" s="172">
        <v>45</v>
      </c>
      <c r="N29" s="172">
        <v>33</v>
      </c>
      <c r="O29" s="172">
        <v>266</v>
      </c>
    </row>
    <row r="30" spans="2:15" x14ac:dyDescent="0.25">
      <c r="B30" s="183" t="s">
        <v>118</v>
      </c>
      <c r="C30" s="172">
        <v>10</v>
      </c>
      <c r="D30" s="172">
        <v>10</v>
      </c>
      <c r="E30" s="172">
        <v>3</v>
      </c>
      <c r="F30" s="172">
        <v>30</v>
      </c>
      <c r="G30" s="172">
        <v>19</v>
      </c>
      <c r="H30" s="172">
        <v>17</v>
      </c>
      <c r="I30" s="172">
        <v>17</v>
      </c>
      <c r="J30" s="172">
        <v>19</v>
      </c>
      <c r="K30" s="172">
        <v>43</v>
      </c>
      <c r="L30" s="172">
        <v>19</v>
      </c>
      <c r="M30" s="172">
        <v>45</v>
      </c>
      <c r="N30" s="172">
        <v>33</v>
      </c>
      <c r="O30" s="172">
        <v>265</v>
      </c>
    </row>
    <row r="31" spans="2:15" x14ac:dyDescent="0.25">
      <c r="B31" s="183" t="s">
        <v>119</v>
      </c>
      <c r="C31" s="172">
        <v>1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1</v>
      </c>
    </row>
    <row r="32" spans="2:15" x14ac:dyDescent="0.25">
      <c r="B32" s="184" t="s">
        <v>94</v>
      </c>
      <c r="C32" s="172">
        <v>781</v>
      </c>
      <c r="D32" s="172">
        <v>702</v>
      </c>
      <c r="E32" s="172">
        <v>900</v>
      </c>
      <c r="F32" s="172">
        <v>973</v>
      </c>
      <c r="G32" s="172">
        <v>798</v>
      </c>
      <c r="H32" s="172">
        <v>778</v>
      </c>
      <c r="I32" s="172">
        <v>820</v>
      </c>
      <c r="J32" s="172">
        <v>798</v>
      </c>
      <c r="K32" s="172">
        <v>762</v>
      </c>
      <c r="L32" s="172">
        <v>767</v>
      </c>
      <c r="M32" s="172">
        <v>791</v>
      </c>
      <c r="N32" s="172">
        <v>840</v>
      </c>
      <c r="O32" s="172">
        <v>9710</v>
      </c>
    </row>
  </sheetData>
  <mergeCells count="1">
    <mergeCell ref="A1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Mayores - 2013</vt:lpstr>
      <vt:lpstr>Menores - 2013</vt:lpstr>
      <vt:lpstr>Mayores - 2014</vt:lpstr>
      <vt:lpstr>Menores - 2014</vt:lpstr>
      <vt:lpstr>Mayores - 2015</vt:lpstr>
      <vt:lpstr>Menores -2015</vt:lpstr>
      <vt:lpstr>'Mayores - 2013'!Área_de_impresión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2022-03-09T14:05:35Z</dcterms:created>
  <dcterms:modified xsi:type="dcterms:W3CDTF">2022-03-09T14:30:57Z</dcterms:modified>
</cp:coreProperties>
</file>